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Users\Dell_Owner\Desktop\Duke\Forecasting - Fuqua 614\Final Project\"/>
    </mc:Choice>
  </mc:AlternateContent>
  <xr:revisionPtr revIDLastSave="0" documentId="13_ncr:1_{2968713C-62D2-4183-AF73-52CB20117D57}" xr6:coauthVersionLast="32" xr6:coauthVersionMax="32" xr10:uidLastSave="{00000000-0000-0000-0000-000000000000}"/>
  <bookViews>
    <workbookView xWindow="0" yWindow="0" windowWidth="23040" windowHeight="9072" activeTab="1" xr2:uid="{CFB128A0-0351-41B3-8216-0B9DE6340A68}"/>
  </bookViews>
  <sheets>
    <sheet name="Sheet1" sheetId="1" r:id="rId1"/>
    <sheet name="Model 1" sheetId="3" r:id="rId2"/>
    <sheet name="Model 2" sheetId="26" r:id="rId3"/>
    <sheet name="Model 3" sheetId="48" r:id="rId4"/>
    <sheet name="Model Summaries" sheetId="24" r:id="rId5"/>
  </sheets>
  <definedNames>
    <definedName name="___autoF" localSheetId="1" hidden="1">1</definedName>
    <definedName name="___autoF" localSheetId="2" hidden="1">1</definedName>
    <definedName name="___autoF" localSheetId="3" hidden="1">1</definedName>
    <definedName name="___Coef___" localSheetId="1" hidden="1">1</definedName>
    <definedName name="___Coef___" localSheetId="2" hidden="1">1</definedName>
    <definedName name="___Coef___" localSheetId="3" hidden="1">1</definedName>
    <definedName name="___Fore___" localSheetId="1" hidden="1">1</definedName>
    <definedName name="___Fore___" localSheetId="2" hidden="1">1</definedName>
    <definedName name="___Fore___" localSheetId="3" hidden="1">1</definedName>
    <definedName name="___rsumm___PRICE.Ln" localSheetId="4" hidden="1">'Model Summaries'!$A$3</definedName>
    <definedName name="__adj__AD_Sum_Terms">#REF!</definedName>
    <definedName name="__adj__CARAT.Power.3">#REF!</definedName>
    <definedName name="__adj__CARAT.Sqr">#REF!</definedName>
    <definedName name="__adj__CLARITY.Eq.VS1">#REF!</definedName>
    <definedName name="__adj__CLARITY.Eq.VS2">#REF!</definedName>
    <definedName name="__adj__CLARITY.Eq.VVS1">#REF!</definedName>
    <definedName name="__adj__COLOR.Eq.D">#REF!</definedName>
    <definedName name="__adj__COLOR.Eq.E">#REF!</definedName>
    <definedName name="__adj__COLOR.Eq.F">#REF!</definedName>
    <definedName name="__adj__COLOR.Eq.G">#REF!</definedName>
    <definedName name="__adj__CopyX">#REF!</definedName>
    <definedName name="__adj__CopyY">#REF!</definedName>
    <definedName name="__adj__CopyYhat">#REF!</definedName>
    <definedName name="__adj__Dummy_for_FL_IF">#REF!</definedName>
    <definedName name="__adj__Hi95Range">#REF!</definedName>
    <definedName name="__adj__Lo95Range">#REF!</definedName>
    <definedName name="__adj__NormQRange">#REF!</definedName>
    <definedName name="__adj__Obs">#REF!</definedName>
    <definedName name="__adj__One2n">#REF!</definedName>
    <definedName name="__adj__PRICE.Ln">#REF!</definedName>
    <definedName name="__adj__ResidActCount">#REF!</definedName>
    <definedName name="__adj__ResidBins">#REF!</definedName>
    <definedName name="__adj__ResidCumActCount">#REF!</definedName>
    <definedName name="__adj__ResidCumExpCount">#REF!</definedName>
    <definedName name="__adj__ResidExpCount">#REF!</definedName>
    <definedName name="__adj__ResidQRange">#REF!</definedName>
    <definedName name="__adj__ResidsRange">#REF!</definedName>
    <definedName name="__adj__StdResid">#REF!</definedName>
    <definedName name="__adj__Vendor.Eq.BlueNile">#REF!</definedName>
    <definedName name="__adj__Vendor.Eq.BrianGavin">#REF!</definedName>
    <definedName name="__adj__Vendor.Eq.CraftedByInfinity">#REF!</definedName>
    <definedName name="__adj__Vendor.Eq.EnchantedDiamonds">#REF!</definedName>
    <definedName name="__adj__Vendor.Eq.JamesAllen">#REF!</definedName>
    <definedName name="__adj__YHatRange">#REF!</definedName>
    <definedName name="__nSelect_" hidden="1">0</definedName>
    <definedName name="ASETIdealscopeAssetTest">Sheet1!$AF$2:$AF$397</definedName>
    <definedName name="CARAT">Sheet1!$J$2:$J$397</definedName>
    <definedName name="CARAT.Power.3">Sheet1!$K$2:$K$397</definedName>
    <definedName name="CARAT.Sqr">Sheet1!$L$2:$L$397</definedName>
    <definedName name="CLARITY">Sheet1!$U$2:$U$397</definedName>
    <definedName name="CLARITY.Eq.FL">Sheet1!$X$2:$X$397</definedName>
    <definedName name="CLARITY.Eq.IF">Sheet1!$Y$2:$Y$397</definedName>
    <definedName name="CLARITY.Eq.VS1">Sheet1!$Z$2:$Z$397</definedName>
    <definedName name="CLARITY.Eq.VS2">Sheet1!$AA$2:$AA$397</definedName>
    <definedName name="CLARITY.Eq.VVS1">Sheet1!$AB$2:$AB$397</definedName>
    <definedName name="CLARITY.Eq.VVS2">Sheet1!$AC$2:$AC$397</definedName>
    <definedName name="COLOR">Sheet1!$O$2:$O$397</definedName>
    <definedName name="COLOR.Eq.D">Sheet1!$P$2:$P$397</definedName>
    <definedName name="COLOR.Eq.E">Sheet1!$Q$2:$Q$397</definedName>
    <definedName name="COLOR.Eq.F">Sheet1!$R$2:$R$397</definedName>
    <definedName name="COLOR.Eq.G">Sheet1!$S$2:$S$397</definedName>
    <definedName name="COLOR.Eq.H">Sheet1!$T$2:$T$397</definedName>
    <definedName name="Count">Sheet1!$AV$2:$AV$397</definedName>
    <definedName name="Dummy_excluding_IF_FL">Sheet1!$W$2:$W$397</definedName>
    <definedName name="Dummy_for_FL_IF">Sheet1!$V$2:$V$397</definedName>
    <definedName name="Girdle">Sheet1!$AD$2:$AD$397</definedName>
    <definedName name="HeartsXArrows">Sheet1!$AE$2:$AE$397</definedName>
    <definedName name="HxA_CrownAngle_34to35">Sheet1!$AH$2:$AH$397</definedName>
    <definedName name="HxA_LowerGirdle_76to78">Sheet1!$AJ$2:$AJ$397</definedName>
    <definedName name="HxA_PavillionAngle_406to409">Sheet1!$AI$2:$AI$397</definedName>
    <definedName name="HxA_StarFacets_45to50">Sheet1!$AL$2:$AL$397</definedName>
    <definedName name="HxA_TableSize_54to57">Sheet1!$AK$2:$AK$397</definedName>
    <definedName name="HxA_True">Sheet1!$AM$2:$AM$397</definedName>
    <definedName name="nDataAnalysis" hidden="1">0</definedName>
    <definedName name="nRegMod" hidden="1">4</definedName>
    <definedName name="OKtoForecast" hidden="1">1</definedName>
    <definedName name="PRICE">Sheet1!$H$2:$H$397</definedName>
    <definedName name="PRICE.Ln">Sheet1!$I$2:$I$397</definedName>
    <definedName name="Super_Ideal_Diamonds">Sheet1!$AN$2:$AN$397</definedName>
    <definedName name="TableClarity">Sheet1!$AG$2:$AG$397</definedName>
    <definedName name="Vendor">Sheet1!$A$2:$A$397</definedName>
    <definedName name="Vendor.Eq.BlueNile">Sheet1!$B$2:$B$397</definedName>
    <definedName name="Vendor.Eq.BrianGavin">Sheet1!$C$2:$C$397</definedName>
    <definedName name="Vendor.Eq.CraftedByInfinity">Sheet1!$D$2:$D$397</definedName>
    <definedName name="Vendor.Eq.EnchantedDiamonds">Sheet1!$E$2:$E$397</definedName>
    <definedName name="Vendor.Eq.JamesAllen">Sheet1!$F$2:$F$397</definedName>
    <definedName name="Vendor.Eq.WhiteFlash">Sheet1!$G$2:$G$397</definedName>
    <definedName name="xCrownAngle">Sheet1!$AR$2:$AR$397</definedName>
    <definedName name="xCUT">Sheet1!$N$2:$N$397</definedName>
    <definedName name="xDEPTH">Sheet1!$AP$2:$AP$397</definedName>
    <definedName name="xGRADINGLAB">Sheet1!$AO$2:$AO$397</definedName>
    <definedName name="xLowerGirdleAngle">Sheet1!$AU$2:$AU$397</definedName>
    <definedName name="xPavillionAngle">Sheet1!$AS$2:$AS$397</definedName>
    <definedName name="xSHAPE">Sheet1!$M$2:$M$397</definedName>
    <definedName name="xStarAngle">Sheet1!$AT$2:$AT$397</definedName>
    <definedName name="xTABLE">Sheet1!$AQ$2:$AQ$397</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41" i="48" l="1"/>
  <c r="H573" i="48"/>
  <c r="H605" i="48"/>
  <c r="H637" i="48"/>
  <c r="H669" i="48"/>
  <c r="H701" i="48"/>
  <c r="H733" i="48"/>
  <c r="D510" i="48"/>
  <c r="E510" i="48" s="1"/>
  <c r="F510" i="48" s="1"/>
  <c r="H510" i="48" s="1"/>
  <c r="D511" i="48"/>
  <c r="E511" i="48" s="1"/>
  <c r="F511" i="48" s="1"/>
  <c r="H511" i="48" s="1"/>
  <c r="D512" i="48"/>
  <c r="E512" i="48" s="1"/>
  <c r="F512" i="48" s="1"/>
  <c r="H512" i="48" s="1"/>
  <c r="D513" i="48"/>
  <c r="E513" i="48" s="1"/>
  <c r="F513" i="48" s="1"/>
  <c r="H513" i="48" s="1"/>
  <c r="D514" i="48"/>
  <c r="E514" i="48" s="1"/>
  <c r="F514" i="48" s="1"/>
  <c r="H514" i="48" s="1"/>
  <c r="D515" i="48"/>
  <c r="E515" i="48" s="1"/>
  <c r="F515" i="48" s="1"/>
  <c r="H515" i="48" s="1"/>
  <c r="D516" i="48"/>
  <c r="E516" i="48" s="1"/>
  <c r="F516" i="48" s="1"/>
  <c r="H516" i="48" s="1"/>
  <c r="D517" i="48"/>
  <c r="E517" i="48" s="1"/>
  <c r="F517" i="48" s="1"/>
  <c r="H517" i="48" s="1"/>
  <c r="D518" i="48"/>
  <c r="E518" i="48" s="1"/>
  <c r="F518" i="48" s="1"/>
  <c r="H518" i="48" s="1"/>
  <c r="D519" i="48"/>
  <c r="E519" i="48" s="1"/>
  <c r="F519" i="48" s="1"/>
  <c r="H519" i="48" s="1"/>
  <c r="D520" i="48"/>
  <c r="E520" i="48" s="1"/>
  <c r="F520" i="48" s="1"/>
  <c r="H520" i="48" s="1"/>
  <c r="D521" i="48"/>
  <c r="E521" i="48" s="1"/>
  <c r="F521" i="48" s="1"/>
  <c r="H521" i="48" s="1"/>
  <c r="D522" i="48"/>
  <c r="E522" i="48" s="1"/>
  <c r="F522" i="48" s="1"/>
  <c r="H522" i="48" s="1"/>
  <c r="D523" i="48"/>
  <c r="E523" i="48" s="1"/>
  <c r="F523" i="48" s="1"/>
  <c r="H523" i="48" s="1"/>
  <c r="D524" i="48"/>
  <c r="E524" i="48" s="1"/>
  <c r="F524" i="48" s="1"/>
  <c r="H524" i="48" s="1"/>
  <c r="D525" i="48"/>
  <c r="E525" i="48" s="1"/>
  <c r="F525" i="48" s="1"/>
  <c r="H525" i="48" s="1"/>
  <c r="D526" i="48"/>
  <c r="E526" i="48" s="1"/>
  <c r="F526" i="48" s="1"/>
  <c r="H526" i="48" s="1"/>
  <c r="D527" i="48"/>
  <c r="E527" i="48" s="1"/>
  <c r="F527" i="48" s="1"/>
  <c r="H527" i="48" s="1"/>
  <c r="D528" i="48"/>
  <c r="E528" i="48" s="1"/>
  <c r="F528" i="48" s="1"/>
  <c r="H528" i="48" s="1"/>
  <c r="D529" i="48"/>
  <c r="E529" i="48" s="1"/>
  <c r="F529" i="48" s="1"/>
  <c r="H529" i="48" s="1"/>
  <c r="D530" i="48"/>
  <c r="E530" i="48" s="1"/>
  <c r="F530" i="48" s="1"/>
  <c r="H530" i="48" s="1"/>
  <c r="D531" i="48"/>
  <c r="E531" i="48" s="1"/>
  <c r="F531" i="48" s="1"/>
  <c r="H531" i="48" s="1"/>
  <c r="D532" i="48"/>
  <c r="E532" i="48" s="1"/>
  <c r="F532" i="48" s="1"/>
  <c r="H532" i="48" s="1"/>
  <c r="D533" i="48"/>
  <c r="E533" i="48" s="1"/>
  <c r="F533" i="48" s="1"/>
  <c r="H533" i="48" s="1"/>
  <c r="D534" i="48"/>
  <c r="E534" i="48" s="1"/>
  <c r="F534" i="48" s="1"/>
  <c r="H534" i="48" s="1"/>
  <c r="D535" i="48"/>
  <c r="E535" i="48" s="1"/>
  <c r="F535" i="48" s="1"/>
  <c r="H535" i="48" s="1"/>
  <c r="D536" i="48"/>
  <c r="E536" i="48" s="1"/>
  <c r="F536" i="48" s="1"/>
  <c r="H536" i="48" s="1"/>
  <c r="D537" i="48"/>
  <c r="E537" i="48" s="1"/>
  <c r="F537" i="48" s="1"/>
  <c r="H537" i="48" s="1"/>
  <c r="D538" i="48"/>
  <c r="E538" i="48" s="1"/>
  <c r="F538" i="48" s="1"/>
  <c r="H538" i="48" s="1"/>
  <c r="D539" i="48"/>
  <c r="E539" i="48" s="1"/>
  <c r="F539" i="48" s="1"/>
  <c r="H539" i="48" s="1"/>
  <c r="D540" i="48"/>
  <c r="E540" i="48" s="1"/>
  <c r="F540" i="48" s="1"/>
  <c r="H540" i="48" s="1"/>
  <c r="D541" i="48"/>
  <c r="E541" i="48" s="1"/>
  <c r="F541" i="48" s="1"/>
  <c r="D542" i="48"/>
  <c r="E542" i="48" s="1"/>
  <c r="F542" i="48" s="1"/>
  <c r="H542" i="48" s="1"/>
  <c r="D543" i="48"/>
  <c r="E543" i="48" s="1"/>
  <c r="F543" i="48" s="1"/>
  <c r="H543" i="48" s="1"/>
  <c r="D544" i="48"/>
  <c r="E544" i="48" s="1"/>
  <c r="F544" i="48" s="1"/>
  <c r="H544" i="48" s="1"/>
  <c r="D545" i="48"/>
  <c r="E545" i="48" s="1"/>
  <c r="F545" i="48" s="1"/>
  <c r="H545" i="48" s="1"/>
  <c r="D546" i="48"/>
  <c r="E546" i="48" s="1"/>
  <c r="F546" i="48" s="1"/>
  <c r="H546" i="48" s="1"/>
  <c r="D547" i="48"/>
  <c r="E547" i="48" s="1"/>
  <c r="F547" i="48" s="1"/>
  <c r="H547" i="48" s="1"/>
  <c r="D548" i="48"/>
  <c r="E548" i="48" s="1"/>
  <c r="F548" i="48" s="1"/>
  <c r="H548" i="48" s="1"/>
  <c r="D549" i="48"/>
  <c r="E549" i="48" s="1"/>
  <c r="F549" i="48" s="1"/>
  <c r="H549" i="48" s="1"/>
  <c r="D550" i="48"/>
  <c r="E550" i="48" s="1"/>
  <c r="F550" i="48" s="1"/>
  <c r="H550" i="48" s="1"/>
  <c r="D551" i="48"/>
  <c r="E551" i="48" s="1"/>
  <c r="F551" i="48" s="1"/>
  <c r="H551" i="48" s="1"/>
  <c r="D552" i="48"/>
  <c r="E552" i="48" s="1"/>
  <c r="F552" i="48" s="1"/>
  <c r="H552" i="48" s="1"/>
  <c r="D553" i="48"/>
  <c r="E553" i="48" s="1"/>
  <c r="F553" i="48" s="1"/>
  <c r="H553" i="48" s="1"/>
  <c r="D554" i="48"/>
  <c r="E554" i="48" s="1"/>
  <c r="F554" i="48" s="1"/>
  <c r="H554" i="48" s="1"/>
  <c r="D555" i="48"/>
  <c r="E555" i="48" s="1"/>
  <c r="F555" i="48" s="1"/>
  <c r="H555" i="48" s="1"/>
  <c r="D556" i="48"/>
  <c r="E556" i="48" s="1"/>
  <c r="F556" i="48" s="1"/>
  <c r="H556" i="48" s="1"/>
  <c r="D557" i="48"/>
  <c r="E557" i="48" s="1"/>
  <c r="F557" i="48" s="1"/>
  <c r="H557" i="48" s="1"/>
  <c r="D558" i="48"/>
  <c r="E558" i="48" s="1"/>
  <c r="F558" i="48" s="1"/>
  <c r="H558" i="48" s="1"/>
  <c r="D559" i="48"/>
  <c r="E559" i="48" s="1"/>
  <c r="F559" i="48" s="1"/>
  <c r="H559" i="48" s="1"/>
  <c r="D560" i="48"/>
  <c r="E560" i="48" s="1"/>
  <c r="F560" i="48" s="1"/>
  <c r="H560" i="48" s="1"/>
  <c r="D561" i="48"/>
  <c r="E561" i="48" s="1"/>
  <c r="F561" i="48" s="1"/>
  <c r="H561" i="48" s="1"/>
  <c r="D562" i="48"/>
  <c r="E562" i="48" s="1"/>
  <c r="F562" i="48" s="1"/>
  <c r="H562" i="48" s="1"/>
  <c r="D563" i="48"/>
  <c r="E563" i="48" s="1"/>
  <c r="F563" i="48" s="1"/>
  <c r="H563" i="48" s="1"/>
  <c r="D564" i="48"/>
  <c r="E564" i="48" s="1"/>
  <c r="F564" i="48" s="1"/>
  <c r="H564" i="48" s="1"/>
  <c r="D565" i="48"/>
  <c r="E565" i="48" s="1"/>
  <c r="F565" i="48" s="1"/>
  <c r="H565" i="48" s="1"/>
  <c r="D566" i="48"/>
  <c r="E566" i="48" s="1"/>
  <c r="F566" i="48" s="1"/>
  <c r="H566" i="48" s="1"/>
  <c r="D567" i="48"/>
  <c r="E567" i="48" s="1"/>
  <c r="F567" i="48" s="1"/>
  <c r="H567" i="48" s="1"/>
  <c r="D568" i="48"/>
  <c r="E568" i="48" s="1"/>
  <c r="F568" i="48" s="1"/>
  <c r="H568" i="48" s="1"/>
  <c r="D569" i="48"/>
  <c r="E569" i="48" s="1"/>
  <c r="F569" i="48" s="1"/>
  <c r="H569" i="48" s="1"/>
  <c r="D570" i="48"/>
  <c r="E570" i="48" s="1"/>
  <c r="F570" i="48" s="1"/>
  <c r="H570" i="48" s="1"/>
  <c r="D571" i="48"/>
  <c r="E571" i="48" s="1"/>
  <c r="F571" i="48" s="1"/>
  <c r="H571" i="48" s="1"/>
  <c r="D572" i="48"/>
  <c r="E572" i="48" s="1"/>
  <c r="F572" i="48" s="1"/>
  <c r="H572" i="48" s="1"/>
  <c r="D573" i="48"/>
  <c r="E573" i="48" s="1"/>
  <c r="F573" i="48" s="1"/>
  <c r="D574" i="48"/>
  <c r="E574" i="48" s="1"/>
  <c r="F574" i="48" s="1"/>
  <c r="H574" i="48" s="1"/>
  <c r="D575" i="48"/>
  <c r="E575" i="48" s="1"/>
  <c r="F575" i="48" s="1"/>
  <c r="H575" i="48" s="1"/>
  <c r="D576" i="48"/>
  <c r="E576" i="48" s="1"/>
  <c r="F576" i="48" s="1"/>
  <c r="H576" i="48" s="1"/>
  <c r="D577" i="48"/>
  <c r="E577" i="48" s="1"/>
  <c r="F577" i="48" s="1"/>
  <c r="H577" i="48" s="1"/>
  <c r="D578" i="48"/>
  <c r="E578" i="48" s="1"/>
  <c r="F578" i="48" s="1"/>
  <c r="H578" i="48" s="1"/>
  <c r="D579" i="48"/>
  <c r="E579" i="48" s="1"/>
  <c r="F579" i="48" s="1"/>
  <c r="H579" i="48" s="1"/>
  <c r="D580" i="48"/>
  <c r="E580" i="48" s="1"/>
  <c r="F580" i="48" s="1"/>
  <c r="H580" i="48" s="1"/>
  <c r="D581" i="48"/>
  <c r="E581" i="48" s="1"/>
  <c r="F581" i="48" s="1"/>
  <c r="H581" i="48" s="1"/>
  <c r="D582" i="48"/>
  <c r="E582" i="48" s="1"/>
  <c r="F582" i="48" s="1"/>
  <c r="H582" i="48" s="1"/>
  <c r="D583" i="48"/>
  <c r="E583" i="48" s="1"/>
  <c r="F583" i="48" s="1"/>
  <c r="H583" i="48" s="1"/>
  <c r="D584" i="48"/>
  <c r="E584" i="48" s="1"/>
  <c r="F584" i="48" s="1"/>
  <c r="H584" i="48" s="1"/>
  <c r="D585" i="48"/>
  <c r="E585" i="48" s="1"/>
  <c r="F585" i="48" s="1"/>
  <c r="H585" i="48" s="1"/>
  <c r="D586" i="48"/>
  <c r="E586" i="48" s="1"/>
  <c r="F586" i="48" s="1"/>
  <c r="H586" i="48" s="1"/>
  <c r="D587" i="48"/>
  <c r="E587" i="48" s="1"/>
  <c r="F587" i="48" s="1"/>
  <c r="H587" i="48" s="1"/>
  <c r="D588" i="48"/>
  <c r="E588" i="48" s="1"/>
  <c r="F588" i="48" s="1"/>
  <c r="H588" i="48" s="1"/>
  <c r="D589" i="48"/>
  <c r="E589" i="48" s="1"/>
  <c r="F589" i="48" s="1"/>
  <c r="H589" i="48" s="1"/>
  <c r="D590" i="48"/>
  <c r="E590" i="48" s="1"/>
  <c r="F590" i="48" s="1"/>
  <c r="H590" i="48" s="1"/>
  <c r="D591" i="48"/>
  <c r="E591" i="48" s="1"/>
  <c r="F591" i="48" s="1"/>
  <c r="H591" i="48" s="1"/>
  <c r="D592" i="48"/>
  <c r="E592" i="48" s="1"/>
  <c r="F592" i="48" s="1"/>
  <c r="H592" i="48" s="1"/>
  <c r="D593" i="48"/>
  <c r="E593" i="48" s="1"/>
  <c r="F593" i="48" s="1"/>
  <c r="H593" i="48" s="1"/>
  <c r="D594" i="48"/>
  <c r="E594" i="48" s="1"/>
  <c r="F594" i="48" s="1"/>
  <c r="H594" i="48" s="1"/>
  <c r="D595" i="48"/>
  <c r="E595" i="48" s="1"/>
  <c r="F595" i="48" s="1"/>
  <c r="H595" i="48" s="1"/>
  <c r="D596" i="48"/>
  <c r="E596" i="48" s="1"/>
  <c r="F596" i="48" s="1"/>
  <c r="H596" i="48" s="1"/>
  <c r="D597" i="48"/>
  <c r="E597" i="48" s="1"/>
  <c r="F597" i="48" s="1"/>
  <c r="H597" i="48" s="1"/>
  <c r="D598" i="48"/>
  <c r="E598" i="48" s="1"/>
  <c r="F598" i="48" s="1"/>
  <c r="H598" i="48" s="1"/>
  <c r="D599" i="48"/>
  <c r="E599" i="48" s="1"/>
  <c r="F599" i="48" s="1"/>
  <c r="H599" i="48" s="1"/>
  <c r="D600" i="48"/>
  <c r="E600" i="48" s="1"/>
  <c r="F600" i="48" s="1"/>
  <c r="H600" i="48" s="1"/>
  <c r="D601" i="48"/>
  <c r="E601" i="48" s="1"/>
  <c r="F601" i="48" s="1"/>
  <c r="H601" i="48" s="1"/>
  <c r="D602" i="48"/>
  <c r="E602" i="48" s="1"/>
  <c r="F602" i="48" s="1"/>
  <c r="H602" i="48" s="1"/>
  <c r="D603" i="48"/>
  <c r="E603" i="48" s="1"/>
  <c r="F603" i="48" s="1"/>
  <c r="H603" i="48" s="1"/>
  <c r="D604" i="48"/>
  <c r="E604" i="48" s="1"/>
  <c r="F604" i="48" s="1"/>
  <c r="H604" i="48" s="1"/>
  <c r="D605" i="48"/>
  <c r="E605" i="48" s="1"/>
  <c r="F605" i="48" s="1"/>
  <c r="D606" i="48"/>
  <c r="E606" i="48" s="1"/>
  <c r="F606" i="48" s="1"/>
  <c r="H606" i="48" s="1"/>
  <c r="D607" i="48"/>
  <c r="E607" i="48" s="1"/>
  <c r="F607" i="48" s="1"/>
  <c r="H607" i="48" s="1"/>
  <c r="D608" i="48"/>
  <c r="E608" i="48" s="1"/>
  <c r="F608" i="48" s="1"/>
  <c r="H608" i="48" s="1"/>
  <c r="D609" i="48"/>
  <c r="E609" i="48" s="1"/>
  <c r="F609" i="48" s="1"/>
  <c r="H609" i="48" s="1"/>
  <c r="D610" i="48"/>
  <c r="E610" i="48" s="1"/>
  <c r="F610" i="48" s="1"/>
  <c r="H610" i="48" s="1"/>
  <c r="D611" i="48"/>
  <c r="E611" i="48" s="1"/>
  <c r="F611" i="48" s="1"/>
  <c r="H611" i="48" s="1"/>
  <c r="D612" i="48"/>
  <c r="E612" i="48" s="1"/>
  <c r="F612" i="48" s="1"/>
  <c r="H612" i="48" s="1"/>
  <c r="D613" i="48"/>
  <c r="E613" i="48" s="1"/>
  <c r="F613" i="48" s="1"/>
  <c r="H613" i="48" s="1"/>
  <c r="D614" i="48"/>
  <c r="E614" i="48" s="1"/>
  <c r="F614" i="48" s="1"/>
  <c r="H614" i="48" s="1"/>
  <c r="D615" i="48"/>
  <c r="E615" i="48" s="1"/>
  <c r="F615" i="48" s="1"/>
  <c r="H615" i="48" s="1"/>
  <c r="D616" i="48"/>
  <c r="E616" i="48" s="1"/>
  <c r="F616" i="48" s="1"/>
  <c r="H616" i="48" s="1"/>
  <c r="D617" i="48"/>
  <c r="E617" i="48" s="1"/>
  <c r="F617" i="48" s="1"/>
  <c r="H617" i="48" s="1"/>
  <c r="D618" i="48"/>
  <c r="E618" i="48" s="1"/>
  <c r="F618" i="48" s="1"/>
  <c r="H618" i="48" s="1"/>
  <c r="D619" i="48"/>
  <c r="E619" i="48" s="1"/>
  <c r="F619" i="48" s="1"/>
  <c r="H619" i="48" s="1"/>
  <c r="D620" i="48"/>
  <c r="E620" i="48" s="1"/>
  <c r="F620" i="48" s="1"/>
  <c r="H620" i="48" s="1"/>
  <c r="D621" i="48"/>
  <c r="E621" i="48" s="1"/>
  <c r="F621" i="48" s="1"/>
  <c r="H621" i="48" s="1"/>
  <c r="D622" i="48"/>
  <c r="E622" i="48" s="1"/>
  <c r="F622" i="48" s="1"/>
  <c r="H622" i="48" s="1"/>
  <c r="D623" i="48"/>
  <c r="E623" i="48" s="1"/>
  <c r="F623" i="48" s="1"/>
  <c r="H623" i="48" s="1"/>
  <c r="D624" i="48"/>
  <c r="E624" i="48" s="1"/>
  <c r="F624" i="48" s="1"/>
  <c r="H624" i="48" s="1"/>
  <c r="D625" i="48"/>
  <c r="E625" i="48" s="1"/>
  <c r="F625" i="48" s="1"/>
  <c r="H625" i="48" s="1"/>
  <c r="D626" i="48"/>
  <c r="E626" i="48" s="1"/>
  <c r="F626" i="48" s="1"/>
  <c r="H626" i="48" s="1"/>
  <c r="D627" i="48"/>
  <c r="E627" i="48" s="1"/>
  <c r="F627" i="48" s="1"/>
  <c r="H627" i="48" s="1"/>
  <c r="D628" i="48"/>
  <c r="E628" i="48" s="1"/>
  <c r="F628" i="48" s="1"/>
  <c r="H628" i="48" s="1"/>
  <c r="D629" i="48"/>
  <c r="E629" i="48" s="1"/>
  <c r="F629" i="48" s="1"/>
  <c r="H629" i="48" s="1"/>
  <c r="D630" i="48"/>
  <c r="E630" i="48" s="1"/>
  <c r="F630" i="48" s="1"/>
  <c r="H630" i="48" s="1"/>
  <c r="D631" i="48"/>
  <c r="E631" i="48" s="1"/>
  <c r="F631" i="48" s="1"/>
  <c r="H631" i="48" s="1"/>
  <c r="D632" i="48"/>
  <c r="E632" i="48" s="1"/>
  <c r="F632" i="48" s="1"/>
  <c r="H632" i="48" s="1"/>
  <c r="D633" i="48"/>
  <c r="E633" i="48" s="1"/>
  <c r="F633" i="48" s="1"/>
  <c r="H633" i="48" s="1"/>
  <c r="D634" i="48"/>
  <c r="E634" i="48" s="1"/>
  <c r="F634" i="48" s="1"/>
  <c r="H634" i="48" s="1"/>
  <c r="D635" i="48"/>
  <c r="E635" i="48" s="1"/>
  <c r="F635" i="48" s="1"/>
  <c r="H635" i="48" s="1"/>
  <c r="D636" i="48"/>
  <c r="E636" i="48" s="1"/>
  <c r="F636" i="48" s="1"/>
  <c r="H636" i="48" s="1"/>
  <c r="D637" i="48"/>
  <c r="E637" i="48" s="1"/>
  <c r="F637" i="48" s="1"/>
  <c r="D638" i="48"/>
  <c r="E638" i="48" s="1"/>
  <c r="F638" i="48" s="1"/>
  <c r="H638" i="48" s="1"/>
  <c r="D639" i="48"/>
  <c r="E639" i="48" s="1"/>
  <c r="F639" i="48" s="1"/>
  <c r="H639" i="48" s="1"/>
  <c r="D640" i="48"/>
  <c r="E640" i="48" s="1"/>
  <c r="F640" i="48" s="1"/>
  <c r="H640" i="48" s="1"/>
  <c r="D641" i="48"/>
  <c r="E641" i="48" s="1"/>
  <c r="F641" i="48" s="1"/>
  <c r="H641" i="48" s="1"/>
  <c r="D642" i="48"/>
  <c r="E642" i="48" s="1"/>
  <c r="F642" i="48" s="1"/>
  <c r="H642" i="48" s="1"/>
  <c r="D643" i="48"/>
  <c r="E643" i="48" s="1"/>
  <c r="F643" i="48" s="1"/>
  <c r="H643" i="48" s="1"/>
  <c r="D644" i="48"/>
  <c r="E644" i="48" s="1"/>
  <c r="F644" i="48" s="1"/>
  <c r="H644" i="48" s="1"/>
  <c r="D645" i="48"/>
  <c r="E645" i="48" s="1"/>
  <c r="F645" i="48" s="1"/>
  <c r="H645" i="48" s="1"/>
  <c r="D646" i="48"/>
  <c r="E646" i="48" s="1"/>
  <c r="F646" i="48" s="1"/>
  <c r="H646" i="48" s="1"/>
  <c r="D647" i="48"/>
  <c r="E647" i="48" s="1"/>
  <c r="F647" i="48" s="1"/>
  <c r="H647" i="48" s="1"/>
  <c r="D648" i="48"/>
  <c r="E648" i="48" s="1"/>
  <c r="F648" i="48" s="1"/>
  <c r="H648" i="48" s="1"/>
  <c r="D649" i="48"/>
  <c r="E649" i="48" s="1"/>
  <c r="F649" i="48" s="1"/>
  <c r="H649" i="48" s="1"/>
  <c r="D650" i="48"/>
  <c r="E650" i="48" s="1"/>
  <c r="F650" i="48" s="1"/>
  <c r="H650" i="48" s="1"/>
  <c r="D651" i="48"/>
  <c r="E651" i="48" s="1"/>
  <c r="F651" i="48" s="1"/>
  <c r="H651" i="48" s="1"/>
  <c r="D652" i="48"/>
  <c r="E652" i="48" s="1"/>
  <c r="F652" i="48" s="1"/>
  <c r="H652" i="48" s="1"/>
  <c r="D653" i="48"/>
  <c r="E653" i="48" s="1"/>
  <c r="F653" i="48" s="1"/>
  <c r="H653" i="48" s="1"/>
  <c r="D654" i="48"/>
  <c r="E654" i="48" s="1"/>
  <c r="F654" i="48" s="1"/>
  <c r="H654" i="48" s="1"/>
  <c r="D655" i="48"/>
  <c r="E655" i="48" s="1"/>
  <c r="F655" i="48" s="1"/>
  <c r="H655" i="48" s="1"/>
  <c r="D656" i="48"/>
  <c r="E656" i="48" s="1"/>
  <c r="F656" i="48" s="1"/>
  <c r="H656" i="48" s="1"/>
  <c r="D657" i="48"/>
  <c r="E657" i="48" s="1"/>
  <c r="F657" i="48" s="1"/>
  <c r="H657" i="48" s="1"/>
  <c r="D658" i="48"/>
  <c r="E658" i="48" s="1"/>
  <c r="F658" i="48" s="1"/>
  <c r="H658" i="48" s="1"/>
  <c r="D659" i="48"/>
  <c r="E659" i="48" s="1"/>
  <c r="F659" i="48" s="1"/>
  <c r="H659" i="48" s="1"/>
  <c r="D660" i="48"/>
  <c r="E660" i="48" s="1"/>
  <c r="F660" i="48" s="1"/>
  <c r="H660" i="48" s="1"/>
  <c r="D661" i="48"/>
  <c r="E661" i="48" s="1"/>
  <c r="F661" i="48" s="1"/>
  <c r="H661" i="48" s="1"/>
  <c r="D662" i="48"/>
  <c r="E662" i="48" s="1"/>
  <c r="F662" i="48" s="1"/>
  <c r="H662" i="48" s="1"/>
  <c r="D663" i="48"/>
  <c r="E663" i="48" s="1"/>
  <c r="F663" i="48" s="1"/>
  <c r="H663" i="48" s="1"/>
  <c r="D664" i="48"/>
  <c r="E664" i="48" s="1"/>
  <c r="F664" i="48" s="1"/>
  <c r="H664" i="48" s="1"/>
  <c r="D665" i="48"/>
  <c r="E665" i="48" s="1"/>
  <c r="F665" i="48" s="1"/>
  <c r="H665" i="48" s="1"/>
  <c r="D666" i="48"/>
  <c r="E666" i="48" s="1"/>
  <c r="F666" i="48" s="1"/>
  <c r="H666" i="48" s="1"/>
  <c r="D667" i="48"/>
  <c r="E667" i="48" s="1"/>
  <c r="F667" i="48" s="1"/>
  <c r="H667" i="48" s="1"/>
  <c r="D668" i="48"/>
  <c r="E668" i="48" s="1"/>
  <c r="F668" i="48" s="1"/>
  <c r="H668" i="48" s="1"/>
  <c r="D669" i="48"/>
  <c r="E669" i="48" s="1"/>
  <c r="F669" i="48" s="1"/>
  <c r="D670" i="48"/>
  <c r="E670" i="48" s="1"/>
  <c r="F670" i="48" s="1"/>
  <c r="H670" i="48" s="1"/>
  <c r="D671" i="48"/>
  <c r="E671" i="48" s="1"/>
  <c r="F671" i="48" s="1"/>
  <c r="H671" i="48" s="1"/>
  <c r="D672" i="48"/>
  <c r="E672" i="48" s="1"/>
  <c r="F672" i="48" s="1"/>
  <c r="H672" i="48" s="1"/>
  <c r="D673" i="48"/>
  <c r="E673" i="48" s="1"/>
  <c r="F673" i="48" s="1"/>
  <c r="H673" i="48" s="1"/>
  <c r="D674" i="48"/>
  <c r="E674" i="48" s="1"/>
  <c r="F674" i="48" s="1"/>
  <c r="H674" i="48" s="1"/>
  <c r="D675" i="48"/>
  <c r="E675" i="48" s="1"/>
  <c r="F675" i="48" s="1"/>
  <c r="H675" i="48" s="1"/>
  <c r="D676" i="48"/>
  <c r="E676" i="48" s="1"/>
  <c r="F676" i="48" s="1"/>
  <c r="H676" i="48" s="1"/>
  <c r="D677" i="48"/>
  <c r="E677" i="48" s="1"/>
  <c r="F677" i="48" s="1"/>
  <c r="H677" i="48" s="1"/>
  <c r="D678" i="48"/>
  <c r="E678" i="48" s="1"/>
  <c r="F678" i="48" s="1"/>
  <c r="H678" i="48" s="1"/>
  <c r="D679" i="48"/>
  <c r="E679" i="48" s="1"/>
  <c r="F679" i="48" s="1"/>
  <c r="H679" i="48" s="1"/>
  <c r="D680" i="48"/>
  <c r="E680" i="48" s="1"/>
  <c r="F680" i="48" s="1"/>
  <c r="H680" i="48" s="1"/>
  <c r="D681" i="48"/>
  <c r="E681" i="48" s="1"/>
  <c r="F681" i="48" s="1"/>
  <c r="H681" i="48" s="1"/>
  <c r="D682" i="48"/>
  <c r="E682" i="48" s="1"/>
  <c r="F682" i="48" s="1"/>
  <c r="H682" i="48" s="1"/>
  <c r="D683" i="48"/>
  <c r="E683" i="48" s="1"/>
  <c r="F683" i="48" s="1"/>
  <c r="H683" i="48" s="1"/>
  <c r="D684" i="48"/>
  <c r="E684" i="48" s="1"/>
  <c r="F684" i="48" s="1"/>
  <c r="H684" i="48" s="1"/>
  <c r="D685" i="48"/>
  <c r="E685" i="48" s="1"/>
  <c r="F685" i="48" s="1"/>
  <c r="H685" i="48" s="1"/>
  <c r="D686" i="48"/>
  <c r="E686" i="48" s="1"/>
  <c r="F686" i="48" s="1"/>
  <c r="H686" i="48" s="1"/>
  <c r="D687" i="48"/>
  <c r="E687" i="48" s="1"/>
  <c r="F687" i="48" s="1"/>
  <c r="H687" i="48" s="1"/>
  <c r="D688" i="48"/>
  <c r="E688" i="48" s="1"/>
  <c r="F688" i="48" s="1"/>
  <c r="H688" i="48" s="1"/>
  <c r="D689" i="48"/>
  <c r="E689" i="48" s="1"/>
  <c r="F689" i="48" s="1"/>
  <c r="H689" i="48" s="1"/>
  <c r="D690" i="48"/>
  <c r="E690" i="48" s="1"/>
  <c r="F690" i="48" s="1"/>
  <c r="H690" i="48" s="1"/>
  <c r="D691" i="48"/>
  <c r="E691" i="48" s="1"/>
  <c r="F691" i="48" s="1"/>
  <c r="H691" i="48" s="1"/>
  <c r="D692" i="48"/>
  <c r="E692" i="48" s="1"/>
  <c r="F692" i="48" s="1"/>
  <c r="H692" i="48" s="1"/>
  <c r="D693" i="48"/>
  <c r="E693" i="48" s="1"/>
  <c r="F693" i="48" s="1"/>
  <c r="H693" i="48" s="1"/>
  <c r="D694" i="48"/>
  <c r="E694" i="48" s="1"/>
  <c r="F694" i="48" s="1"/>
  <c r="H694" i="48" s="1"/>
  <c r="D695" i="48"/>
  <c r="E695" i="48" s="1"/>
  <c r="F695" i="48" s="1"/>
  <c r="H695" i="48" s="1"/>
  <c r="D696" i="48"/>
  <c r="E696" i="48" s="1"/>
  <c r="F696" i="48" s="1"/>
  <c r="H696" i="48" s="1"/>
  <c r="D697" i="48"/>
  <c r="E697" i="48" s="1"/>
  <c r="F697" i="48" s="1"/>
  <c r="H697" i="48" s="1"/>
  <c r="D698" i="48"/>
  <c r="E698" i="48" s="1"/>
  <c r="F698" i="48" s="1"/>
  <c r="H698" i="48" s="1"/>
  <c r="D699" i="48"/>
  <c r="E699" i="48" s="1"/>
  <c r="F699" i="48" s="1"/>
  <c r="H699" i="48" s="1"/>
  <c r="D700" i="48"/>
  <c r="E700" i="48" s="1"/>
  <c r="F700" i="48" s="1"/>
  <c r="H700" i="48" s="1"/>
  <c r="D701" i="48"/>
  <c r="E701" i="48" s="1"/>
  <c r="F701" i="48" s="1"/>
  <c r="D702" i="48"/>
  <c r="E702" i="48" s="1"/>
  <c r="F702" i="48" s="1"/>
  <c r="H702" i="48" s="1"/>
  <c r="D703" i="48"/>
  <c r="E703" i="48" s="1"/>
  <c r="F703" i="48" s="1"/>
  <c r="H703" i="48" s="1"/>
  <c r="D704" i="48"/>
  <c r="E704" i="48" s="1"/>
  <c r="F704" i="48" s="1"/>
  <c r="H704" i="48" s="1"/>
  <c r="D705" i="48"/>
  <c r="E705" i="48" s="1"/>
  <c r="F705" i="48" s="1"/>
  <c r="H705" i="48" s="1"/>
  <c r="D706" i="48"/>
  <c r="E706" i="48" s="1"/>
  <c r="F706" i="48" s="1"/>
  <c r="H706" i="48" s="1"/>
  <c r="D707" i="48"/>
  <c r="E707" i="48" s="1"/>
  <c r="F707" i="48" s="1"/>
  <c r="H707" i="48" s="1"/>
  <c r="D708" i="48"/>
  <c r="E708" i="48" s="1"/>
  <c r="F708" i="48" s="1"/>
  <c r="H708" i="48" s="1"/>
  <c r="D709" i="48"/>
  <c r="E709" i="48" s="1"/>
  <c r="F709" i="48" s="1"/>
  <c r="H709" i="48" s="1"/>
  <c r="D710" i="48"/>
  <c r="E710" i="48" s="1"/>
  <c r="F710" i="48" s="1"/>
  <c r="H710" i="48" s="1"/>
  <c r="D711" i="48"/>
  <c r="E711" i="48" s="1"/>
  <c r="F711" i="48" s="1"/>
  <c r="H711" i="48" s="1"/>
  <c r="D712" i="48"/>
  <c r="E712" i="48" s="1"/>
  <c r="F712" i="48" s="1"/>
  <c r="H712" i="48" s="1"/>
  <c r="D713" i="48"/>
  <c r="E713" i="48" s="1"/>
  <c r="F713" i="48" s="1"/>
  <c r="H713" i="48" s="1"/>
  <c r="D714" i="48"/>
  <c r="E714" i="48" s="1"/>
  <c r="F714" i="48" s="1"/>
  <c r="H714" i="48" s="1"/>
  <c r="D715" i="48"/>
  <c r="E715" i="48" s="1"/>
  <c r="F715" i="48" s="1"/>
  <c r="H715" i="48" s="1"/>
  <c r="D716" i="48"/>
  <c r="E716" i="48" s="1"/>
  <c r="F716" i="48" s="1"/>
  <c r="H716" i="48" s="1"/>
  <c r="D717" i="48"/>
  <c r="E717" i="48" s="1"/>
  <c r="F717" i="48" s="1"/>
  <c r="H717" i="48" s="1"/>
  <c r="D718" i="48"/>
  <c r="E718" i="48" s="1"/>
  <c r="F718" i="48" s="1"/>
  <c r="H718" i="48" s="1"/>
  <c r="D719" i="48"/>
  <c r="E719" i="48" s="1"/>
  <c r="F719" i="48" s="1"/>
  <c r="H719" i="48" s="1"/>
  <c r="D720" i="48"/>
  <c r="E720" i="48" s="1"/>
  <c r="F720" i="48" s="1"/>
  <c r="H720" i="48" s="1"/>
  <c r="D721" i="48"/>
  <c r="E721" i="48" s="1"/>
  <c r="F721" i="48" s="1"/>
  <c r="H721" i="48" s="1"/>
  <c r="D722" i="48"/>
  <c r="E722" i="48" s="1"/>
  <c r="F722" i="48" s="1"/>
  <c r="H722" i="48" s="1"/>
  <c r="D723" i="48"/>
  <c r="E723" i="48" s="1"/>
  <c r="F723" i="48" s="1"/>
  <c r="H723" i="48" s="1"/>
  <c r="D724" i="48"/>
  <c r="E724" i="48" s="1"/>
  <c r="F724" i="48" s="1"/>
  <c r="H724" i="48" s="1"/>
  <c r="D725" i="48"/>
  <c r="E725" i="48" s="1"/>
  <c r="F725" i="48" s="1"/>
  <c r="H725" i="48" s="1"/>
  <c r="D726" i="48"/>
  <c r="E726" i="48" s="1"/>
  <c r="F726" i="48" s="1"/>
  <c r="H726" i="48" s="1"/>
  <c r="D727" i="48"/>
  <c r="E727" i="48" s="1"/>
  <c r="F727" i="48" s="1"/>
  <c r="H727" i="48" s="1"/>
  <c r="D728" i="48"/>
  <c r="E728" i="48" s="1"/>
  <c r="F728" i="48" s="1"/>
  <c r="H728" i="48" s="1"/>
  <c r="D729" i="48"/>
  <c r="E729" i="48" s="1"/>
  <c r="F729" i="48" s="1"/>
  <c r="H729" i="48" s="1"/>
  <c r="D730" i="48"/>
  <c r="E730" i="48" s="1"/>
  <c r="F730" i="48" s="1"/>
  <c r="H730" i="48" s="1"/>
  <c r="D731" i="48"/>
  <c r="E731" i="48" s="1"/>
  <c r="F731" i="48" s="1"/>
  <c r="H731" i="48" s="1"/>
  <c r="D732" i="48"/>
  <c r="E732" i="48" s="1"/>
  <c r="F732" i="48" s="1"/>
  <c r="H732" i="48" s="1"/>
  <c r="D733" i="48"/>
  <c r="E733" i="48" s="1"/>
  <c r="F733" i="48" s="1"/>
  <c r="D734" i="48"/>
  <c r="E734" i="48" s="1"/>
  <c r="F734" i="48" s="1"/>
  <c r="H734" i="48" s="1"/>
  <c r="D735" i="48"/>
  <c r="E735" i="48" s="1"/>
  <c r="F735" i="48" s="1"/>
  <c r="H735" i="48" s="1"/>
  <c r="D736" i="48"/>
  <c r="E736" i="48" s="1"/>
  <c r="F736" i="48" s="1"/>
  <c r="H736" i="48" s="1"/>
  <c r="D737" i="48"/>
  <c r="E737" i="48" s="1"/>
  <c r="F737" i="48" s="1"/>
  <c r="H737" i="48" s="1"/>
  <c r="D738" i="48"/>
  <c r="E738" i="48" s="1"/>
  <c r="F738" i="48" s="1"/>
  <c r="H738" i="48" s="1"/>
  <c r="D739" i="48"/>
  <c r="E739" i="48" s="1"/>
  <c r="F739" i="48" s="1"/>
  <c r="H739" i="48" s="1"/>
  <c r="D740" i="48"/>
  <c r="E740" i="48" s="1"/>
  <c r="F740" i="48" s="1"/>
  <c r="H740" i="48" s="1"/>
  <c r="D741" i="48"/>
  <c r="E741" i="48" s="1"/>
  <c r="F741" i="48" s="1"/>
  <c r="H741" i="48" s="1"/>
  <c r="D742" i="48"/>
  <c r="E742" i="48" s="1"/>
  <c r="F742" i="48" s="1"/>
  <c r="H742" i="48" s="1"/>
  <c r="D743" i="48"/>
  <c r="E743" i="48" s="1"/>
  <c r="F743" i="48" s="1"/>
  <c r="H743" i="48" s="1"/>
  <c r="D744" i="48"/>
  <c r="E744" i="48" s="1"/>
  <c r="F744" i="48" s="1"/>
  <c r="H744" i="48" s="1"/>
  <c r="D745" i="48"/>
  <c r="E745" i="48" s="1"/>
  <c r="F745" i="48" s="1"/>
  <c r="H745" i="48" s="1"/>
  <c r="D746" i="48"/>
  <c r="E746" i="48" s="1"/>
  <c r="F746" i="48" s="1"/>
  <c r="H746" i="48" s="1"/>
  <c r="D747" i="48"/>
  <c r="E747" i="48" s="1"/>
  <c r="F747" i="48" s="1"/>
  <c r="H747" i="48" s="1"/>
  <c r="D748" i="48"/>
  <c r="E748" i="48" s="1"/>
  <c r="F748" i="48" s="1"/>
  <c r="H748" i="48" s="1"/>
  <c r="D749" i="48"/>
  <c r="E749" i="48" s="1"/>
  <c r="F749" i="48" s="1"/>
  <c r="H749" i="48" s="1"/>
  <c r="D750" i="48"/>
  <c r="E750" i="48" s="1"/>
  <c r="F750" i="48" s="1"/>
  <c r="H750" i="48" s="1"/>
  <c r="D751" i="48"/>
  <c r="E751" i="48" s="1"/>
  <c r="F751" i="48" s="1"/>
  <c r="H751" i="48" s="1"/>
  <c r="D752" i="48"/>
  <c r="E752" i="48" s="1"/>
  <c r="F752" i="48" s="1"/>
  <c r="H752" i="48" s="1"/>
  <c r="D753" i="48"/>
  <c r="E753" i="48" s="1"/>
  <c r="F753" i="48" s="1"/>
  <c r="H753" i="48" s="1"/>
  <c r="D754" i="48"/>
  <c r="E754" i="48" s="1"/>
  <c r="F754" i="48" s="1"/>
  <c r="H754" i="48" s="1"/>
  <c r="D509" i="48"/>
  <c r="E509" i="48" s="1"/>
  <c r="F509" i="48" s="1"/>
  <c r="H509" i="48" s="1"/>
  <c r="B10" i="48"/>
  <c r="D34" i="48"/>
  <c r="D10" i="48" s="1"/>
  <c r="C10" i="48" s="1"/>
  <c r="C33" i="48"/>
  <c r="D33" i="48" s="1"/>
  <c r="B35" i="48"/>
  <c r="I29" i="48"/>
  <c r="I28" i="48"/>
  <c r="I27" i="48"/>
  <c r="I26" i="48"/>
  <c r="I25" i="48"/>
  <c r="I24" i="48"/>
  <c r="I23" i="48"/>
  <c r="I22" i="48"/>
  <c r="I21" i="48"/>
  <c r="I20" i="48"/>
  <c r="I19" i="48"/>
  <c r="I18" i="48"/>
  <c r="I17" i="48"/>
  <c r="I16" i="48"/>
  <c r="I15" i="48"/>
  <c r="D15" i="48"/>
  <c r="E15" i="48" s="1"/>
  <c r="F15" i="48"/>
  <c r="G15" i="48"/>
  <c r="D16" i="48"/>
  <c r="E16" i="48"/>
  <c r="F16" i="48"/>
  <c r="G16" i="48"/>
  <c r="D17" i="48"/>
  <c r="E17" i="48"/>
  <c r="F17" i="48"/>
  <c r="G17" i="48"/>
  <c r="D18" i="48"/>
  <c r="E18" i="48"/>
  <c r="F18" i="48"/>
  <c r="G18" i="48"/>
  <c r="D19" i="48"/>
  <c r="E19" i="48"/>
  <c r="F19" i="48"/>
  <c r="G19" i="48"/>
  <c r="D20" i="48"/>
  <c r="E20" i="48"/>
  <c r="F20" i="48"/>
  <c r="G20" i="48"/>
  <c r="D21" i="48"/>
  <c r="E21" i="48"/>
  <c r="F21" i="48"/>
  <c r="G21" i="48"/>
  <c r="D22" i="48"/>
  <c r="E22" i="48"/>
  <c r="F22" i="48"/>
  <c r="G22" i="48"/>
  <c r="D23" i="48"/>
  <c r="E23" i="48"/>
  <c r="F23" i="48"/>
  <c r="G23" i="48"/>
  <c r="D24" i="48"/>
  <c r="E24" i="48"/>
  <c r="F24" i="48"/>
  <c r="G24" i="48"/>
  <c r="D25" i="48"/>
  <c r="E25" i="48"/>
  <c r="F25" i="48"/>
  <c r="G25" i="48"/>
  <c r="D26" i="48"/>
  <c r="E26" i="48"/>
  <c r="F26" i="48"/>
  <c r="G26" i="48"/>
  <c r="D27" i="48"/>
  <c r="E27" i="48"/>
  <c r="F27" i="48"/>
  <c r="G27" i="48"/>
  <c r="D28" i="48"/>
  <c r="E28" i="48"/>
  <c r="F28" i="48"/>
  <c r="G28" i="48"/>
  <c r="D29" i="48"/>
  <c r="E29" i="48"/>
  <c r="F29" i="48"/>
  <c r="G29" i="48"/>
  <c r="D14" i="48"/>
  <c r="E14" i="48" s="1"/>
  <c r="G14" i="48"/>
  <c r="F14" i="48"/>
  <c r="G13" i="48"/>
  <c r="F13" i="48"/>
  <c r="H10" i="48"/>
  <c r="H9" i="48"/>
  <c r="H689" i="26"/>
  <c r="H733" i="26"/>
  <c r="F564" i="26"/>
  <c r="H564" i="26" s="1"/>
  <c r="D510" i="26"/>
  <c r="E510" i="26" s="1"/>
  <c r="F510" i="26" s="1"/>
  <c r="H510" i="26" s="1"/>
  <c r="D511" i="26"/>
  <c r="E511" i="26" s="1"/>
  <c r="F511" i="26" s="1"/>
  <c r="H511" i="26" s="1"/>
  <c r="D512" i="26"/>
  <c r="E512" i="26" s="1"/>
  <c r="F512" i="26" s="1"/>
  <c r="H512" i="26" s="1"/>
  <c r="D513" i="26"/>
  <c r="E513" i="26" s="1"/>
  <c r="F513" i="26" s="1"/>
  <c r="H513" i="26" s="1"/>
  <c r="D514" i="26"/>
  <c r="E514" i="26" s="1"/>
  <c r="F514" i="26" s="1"/>
  <c r="H514" i="26" s="1"/>
  <c r="D515" i="26"/>
  <c r="E515" i="26" s="1"/>
  <c r="F515" i="26" s="1"/>
  <c r="H515" i="26" s="1"/>
  <c r="D516" i="26"/>
  <c r="E516" i="26" s="1"/>
  <c r="F516" i="26" s="1"/>
  <c r="H516" i="26" s="1"/>
  <c r="D517" i="26"/>
  <c r="E517" i="26" s="1"/>
  <c r="F517" i="26" s="1"/>
  <c r="H517" i="26" s="1"/>
  <c r="D518" i="26"/>
  <c r="E518" i="26" s="1"/>
  <c r="F518" i="26" s="1"/>
  <c r="H518" i="26" s="1"/>
  <c r="D519" i="26"/>
  <c r="E519" i="26" s="1"/>
  <c r="F519" i="26" s="1"/>
  <c r="H519" i="26" s="1"/>
  <c r="D520" i="26"/>
  <c r="E520" i="26" s="1"/>
  <c r="F520" i="26" s="1"/>
  <c r="H520" i="26" s="1"/>
  <c r="D521" i="26"/>
  <c r="E521" i="26" s="1"/>
  <c r="F521" i="26" s="1"/>
  <c r="H521" i="26" s="1"/>
  <c r="D522" i="26"/>
  <c r="E522" i="26" s="1"/>
  <c r="F522" i="26" s="1"/>
  <c r="H522" i="26" s="1"/>
  <c r="D523" i="26"/>
  <c r="E523" i="26" s="1"/>
  <c r="F523" i="26" s="1"/>
  <c r="H523" i="26" s="1"/>
  <c r="D524" i="26"/>
  <c r="E524" i="26" s="1"/>
  <c r="F524" i="26" s="1"/>
  <c r="H524" i="26" s="1"/>
  <c r="D525" i="26"/>
  <c r="E525" i="26" s="1"/>
  <c r="F525" i="26" s="1"/>
  <c r="H525" i="26" s="1"/>
  <c r="D526" i="26"/>
  <c r="E526" i="26" s="1"/>
  <c r="F526" i="26" s="1"/>
  <c r="H526" i="26" s="1"/>
  <c r="D527" i="26"/>
  <c r="E527" i="26" s="1"/>
  <c r="F527" i="26" s="1"/>
  <c r="H527" i="26" s="1"/>
  <c r="D528" i="26"/>
  <c r="E528" i="26" s="1"/>
  <c r="F528" i="26" s="1"/>
  <c r="H528" i="26" s="1"/>
  <c r="D529" i="26"/>
  <c r="E529" i="26" s="1"/>
  <c r="F529" i="26" s="1"/>
  <c r="H529" i="26" s="1"/>
  <c r="D530" i="26"/>
  <c r="E530" i="26" s="1"/>
  <c r="F530" i="26" s="1"/>
  <c r="H530" i="26" s="1"/>
  <c r="D531" i="26"/>
  <c r="E531" i="26" s="1"/>
  <c r="F531" i="26" s="1"/>
  <c r="H531" i="26" s="1"/>
  <c r="D532" i="26"/>
  <c r="E532" i="26" s="1"/>
  <c r="F532" i="26" s="1"/>
  <c r="H532" i="26" s="1"/>
  <c r="D533" i="26"/>
  <c r="E533" i="26" s="1"/>
  <c r="F533" i="26" s="1"/>
  <c r="H533" i="26" s="1"/>
  <c r="D534" i="26"/>
  <c r="E534" i="26" s="1"/>
  <c r="F534" i="26" s="1"/>
  <c r="H534" i="26" s="1"/>
  <c r="D535" i="26"/>
  <c r="E535" i="26" s="1"/>
  <c r="F535" i="26" s="1"/>
  <c r="H535" i="26" s="1"/>
  <c r="D536" i="26"/>
  <c r="E536" i="26" s="1"/>
  <c r="F536" i="26" s="1"/>
  <c r="H536" i="26" s="1"/>
  <c r="D537" i="26"/>
  <c r="E537" i="26" s="1"/>
  <c r="F537" i="26" s="1"/>
  <c r="H537" i="26" s="1"/>
  <c r="D538" i="26"/>
  <c r="E538" i="26" s="1"/>
  <c r="F538" i="26" s="1"/>
  <c r="H538" i="26" s="1"/>
  <c r="D539" i="26"/>
  <c r="E539" i="26" s="1"/>
  <c r="F539" i="26" s="1"/>
  <c r="H539" i="26" s="1"/>
  <c r="D540" i="26"/>
  <c r="E540" i="26" s="1"/>
  <c r="F540" i="26" s="1"/>
  <c r="H540" i="26" s="1"/>
  <c r="D541" i="26"/>
  <c r="E541" i="26" s="1"/>
  <c r="F541" i="26" s="1"/>
  <c r="H541" i="26" s="1"/>
  <c r="D542" i="26"/>
  <c r="E542" i="26" s="1"/>
  <c r="F542" i="26" s="1"/>
  <c r="H542" i="26" s="1"/>
  <c r="D543" i="26"/>
  <c r="E543" i="26" s="1"/>
  <c r="F543" i="26" s="1"/>
  <c r="H543" i="26" s="1"/>
  <c r="D544" i="26"/>
  <c r="E544" i="26" s="1"/>
  <c r="F544" i="26" s="1"/>
  <c r="H544" i="26" s="1"/>
  <c r="D545" i="26"/>
  <c r="E545" i="26" s="1"/>
  <c r="F545" i="26" s="1"/>
  <c r="H545" i="26" s="1"/>
  <c r="D546" i="26"/>
  <c r="E546" i="26" s="1"/>
  <c r="F546" i="26" s="1"/>
  <c r="H546" i="26" s="1"/>
  <c r="D547" i="26"/>
  <c r="E547" i="26" s="1"/>
  <c r="F547" i="26" s="1"/>
  <c r="H547" i="26" s="1"/>
  <c r="D548" i="26"/>
  <c r="E548" i="26" s="1"/>
  <c r="F548" i="26" s="1"/>
  <c r="H548" i="26" s="1"/>
  <c r="D549" i="26"/>
  <c r="E549" i="26" s="1"/>
  <c r="F549" i="26" s="1"/>
  <c r="H549" i="26" s="1"/>
  <c r="D550" i="26"/>
  <c r="E550" i="26" s="1"/>
  <c r="F550" i="26" s="1"/>
  <c r="H550" i="26" s="1"/>
  <c r="D551" i="26"/>
  <c r="E551" i="26" s="1"/>
  <c r="F551" i="26" s="1"/>
  <c r="H551" i="26" s="1"/>
  <c r="D552" i="26"/>
  <c r="E552" i="26" s="1"/>
  <c r="F552" i="26" s="1"/>
  <c r="H552" i="26" s="1"/>
  <c r="D553" i="26"/>
  <c r="E553" i="26" s="1"/>
  <c r="F553" i="26" s="1"/>
  <c r="H553" i="26" s="1"/>
  <c r="D554" i="26"/>
  <c r="E554" i="26" s="1"/>
  <c r="F554" i="26" s="1"/>
  <c r="H554" i="26" s="1"/>
  <c r="D555" i="26"/>
  <c r="E555" i="26" s="1"/>
  <c r="F555" i="26" s="1"/>
  <c r="H555" i="26" s="1"/>
  <c r="D556" i="26"/>
  <c r="E556" i="26" s="1"/>
  <c r="F556" i="26" s="1"/>
  <c r="H556" i="26" s="1"/>
  <c r="D557" i="26"/>
  <c r="E557" i="26" s="1"/>
  <c r="F557" i="26" s="1"/>
  <c r="H557" i="26" s="1"/>
  <c r="D558" i="26"/>
  <c r="E558" i="26" s="1"/>
  <c r="F558" i="26" s="1"/>
  <c r="H558" i="26" s="1"/>
  <c r="D559" i="26"/>
  <c r="E559" i="26" s="1"/>
  <c r="F559" i="26" s="1"/>
  <c r="H559" i="26" s="1"/>
  <c r="D560" i="26"/>
  <c r="E560" i="26" s="1"/>
  <c r="F560" i="26" s="1"/>
  <c r="H560" i="26" s="1"/>
  <c r="D561" i="26"/>
  <c r="E561" i="26" s="1"/>
  <c r="F561" i="26" s="1"/>
  <c r="H561" i="26" s="1"/>
  <c r="D562" i="26"/>
  <c r="E562" i="26" s="1"/>
  <c r="F562" i="26" s="1"/>
  <c r="H562" i="26" s="1"/>
  <c r="D563" i="26"/>
  <c r="E563" i="26" s="1"/>
  <c r="F563" i="26" s="1"/>
  <c r="H563" i="26" s="1"/>
  <c r="D564" i="26"/>
  <c r="E564" i="26" s="1"/>
  <c r="D565" i="26"/>
  <c r="E565" i="26" s="1"/>
  <c r="F565" i="26" s="1"/>
  <c r="H565" i="26" s="1"/>
  <c r="D566" i="26"/>
  <c r="E566" i="26" s="1"/>
  <c r="F566" i="26" s="1"/>
  <c r="H566" i="26" s="1"/>
  <c r="D567" i="26"/>
  <c r="E567" i="26" s="1"/>
  <c r="F567" i="26" s="1"/>
  <c r="H567" i="26" s="1"/>
  <c r="D568" i="26"/>
  <c r="E568" i="26" s="1"/>
  <c r="F568" i="26" s="1"/>
  <c r="H568" i="26" s="1"/>
  <c r="D569" i="26"/>
  <c r="E569" i="26" s="1"/>
  <c r="F569" i="26" s="1"/>
  <c r="H569" i="26" s="1"/>
  <c r="D570" i="26"/>
  <c r="E570" i="26" s="1"/>
  <c r="F570" i="26" s="1"/>
  <c r="H570" i="26" s="1"/>
  <c r="D571" i="26"/>
  <c r="E571" i="26" s="1"/>
  <c r="F571" i="26" s="1"/>
  <c r="H571" i="26" s="1"/>
  <c r="D572" i="26"/>
  <c r="E572" i="26" s="1"/>
  <c r="F572" i="26" s="1"/>
  <c r="H572" i="26" s="1"/>
  <c r="D573" i="26"/>
  <c r="E573" i="26" s="1"/>
  <c r="F573" i="26" s="1"/>
  <c r="H573" i="26" s="1"/>
  <c r="D574" i="26"/>
  <c r="E574" i="26" s="1"/>
  <c r="F574" i="26" s="1"/>
  <c r="H574" i="26" s="1"/>
  <c r="D575" i="26"/>
  <c r="E575" i="26" s="1"/>
  <c r="F575" i="26" s="1"/>
  <c r="H575" i="26" s="1"/>
  <c r="D576" i="26"/>
  <c r="E576" i="26" s="1"/>
  <c r="F576" i="26" s="1"/>
  <c r="H576" i="26" s="1"/>
  <c r="D577" i="26"/>
  <c r="E577" i="26" s="1"/>
  <c r="F577" i="26" s="1"/>
  <c r="H577" i="26" s="1"/>
  <c r="D578" i="26"/>
  <c r="E578" i="26" s="1"/>
  <c r="F578" i="26" s="1"/>
  <c r="H578" i="26" s="1"/>
  <c r="D579" i="26"/>
  <c r="E579" i="26" s="1"/>
  <c r="F579" i="26" s="1"/>
  <c r="H579" i="26" s="1"/>
  <c r="D580" i="26"/>
  <c r="E580" i="26" s="1"/>
  <c r="F580" i="26" s="1"/>
  <c r="H580" i="26" s="1"/>
  <c r="D581" i="26"/>
  <c r="E581" i="26" s="1"/>
  <c r="F581" i="26" s="1"/>
  <c r="H581" i="26" s="1"/>
  <c r="D582" i="26"/>
  <c r="E582" i="26" s="1"/>
  <c r="F582" i="26" s="1"/>
  <c r="H582" i="26" s="1"/>
  <c r="D583" i="26"/>
  <c r="E583" i="26" s="1"/>
  <c r="F583" i="26" s="1"/>
  <c r="H583" i="26" s="1"/>
  <c r="D584" i="26"/>
  <c r="E584" i="26" s="1"/>
  <c r="F584" i="26" s="1"/>
  <c r="H584" i="26" s="1"/>
  <c r="D585" i="26"/>
  <c r="E585" i="26" s="1"/>
  <c r="F585" i="26" s="1"/>
  <c r="H585" i="26" s="1"/>
  <c r="D586" i="26"/>
  <c r="E586" i="26" s="1"/>
  <c r="F586" i="26" s="1"/>
  <c r="H586" i="26" s="1"/>
  <c r="D587" i="26"/>
  <c r="E587" i="26" s="1"/>
  <c r="F587" i="26" s="1"/>
  <c r="H587" i="26" s="1"/>
  <c r="D588" i="26"/>
  <c r="E588" i="26" s="1"/>
  <c r="F588" i="26" s="1"/>
  <c r="H588" i="26" s="1"/>
  <c r="D589" i="26"/>
  <c r="E589" i="26" s="1"/>
  <c r="F589" i="26" s="1"/>
  <c r="H589" i="26" s="1"/>
  <c r="D590" i="26"/>
  <c r="E590" i="26" s="1"/>
  <c r="F590" i="26" s="1"/>
  <c r="H590" i="26" s="1"/>
  <c r="D591" i="26"/>
  <c r="E591" i="26" s="1"/>
  <c r="F591" i="26" s="1"/>
  <c r="H591" i="26" s="1"/>
  <c r="D592" i="26"/>
  <c r="E592" i="26" s="1"/>
  <c r="F592" i="26" s="1"/>
  <c r="H592" i="26" s="1"/>
  <c r="D593" i="26"/>
  <c r="E593" i="26" s="1"/>
  <c r="F593" i="26" s="1"/>
  <c r="H593" i="26" s="1"/>
  <c r="D594" i="26"/>
  <c r="E594" i="26" s="1"/>
  <c r="F594" i="26" s="1"/>
  <c r="H594" i="26" s="1"/>
  <c r="D595" i="26"/>
  <c r="E595" i="26" s="1"/>
  <c r="F595" i="26" s="1"/>
  <c r="H595" i="26" s="1"/>
  <c r="D596" i="26"/>
  <c r="E596" i="26" s="1"/>
  <c r="F596" i="26" s="1"/>
  <c r="H596" i="26" s="1"/>
  <c r="D597" i="26"/>
  <c r="E597" i="26" s="1"/>
  <c r="F597" i="26" s="1"/>
  <c r="H597" i="26" s="1"/>
  <c r="D598" i="26"/>
  <c r="E598" i="26" s="1"/>
  <c r="F598" i="26" s="1"/>
  <c r="H598" i="26" s="1"/>
  <c r="D599" i="26"/>
  <c r="E599" i="26" s="1"/>
  <c r="F599" i="26" s="1"/>
  <c r="H599" i="26" s="1"/>
  <c r="D600" i="26"/>
  <c r="E600" i="26" s="1"/>
  <c r="F600" i="26" s="1"/>
  <c r="H600" i="26" s="1"/>
  <c r="D601" i="26"/>
  <c r="E601" i="26" s="1"/>
  <c r="F601" i="26" s="1"/>
  <c r="H601" i="26" s="1"/>
  <c r="D602" i="26"/>
  <c r="E602" i="26" s="1"/>
  <c r="F602" i="26" s="1"/>
  <c r="H602" i="26" s="1"/>
  <c r="D603" i="26"/>
  <c r="E603" i="26" s="1"/>
  <c r="F603" i="26" s="1"/>
  <c r="H603" i="26" s="1"/>
  <c r="D604" i="26"/>
  <c r="E604" i="26" s="1"/>
  <c r="F604" i="26" s="1"/>
  <c r="H604" i="26" s="1"/>
  <c r="D605" i="26"/>
  <c r="E605" i="26" s="1"/>
  <c r="F605" i="26" s="1"/>
  <c r="H605" i="26" s="1"/>
  <c r="D606" i="26"/>
  <c r="E606" i="26" s="1"/>
  <c r="F606" i="26" s="1"/>
  <c r="H606" i="26" s="1"/>
  <c r="D607" i="26"/>
  <c r="E607" i="26" s="1"/>
  <c r="F607" i="26" s="1"/>
  <c r="H607" i="26" s="1"/>
  <c r="D608" i="26"/>
  <c r="E608" i="26" s="1"/>
  <c r="F608" i="26" s="1"/>
  <c r="H608" i="26" s="1"/>
  <c r="D609" i="26"/>
  <c r="E609" i="26" s="1"/>
  <c r="F609" i="26" s="1"/>
  <c r="H609" i="26" s="1"/>
  <c r="D610" i="26"/>
  <c r="E610" i="26" s="1"/>
  <c r="F610" i="26" s="1"/>
  <c r="H610" i="26" s="1"/>
  <c r="D611" i="26"/>
  <c r="E611" i="26" s="1"/>
  <c r="F611" i="26" s="1"/>
  <c r="H611" i="26" s="1"/>
  <c r="D612" i="26"/>
  <c r="E612" i="26" s="1"/>
  <c r="F612" i="26" s="1"/>
  <c r="H612" i="26" s="1"/>
  <c r="D613" i="26"/>
  <c r="E613" i="26" s="1"/>
  <c r="F613" i="26" s="1"/>
  <c r="H613" i="26" s="1"/>
  <c r="D614" i="26"/>
  <c r="E614" i="26" s="1"/>
  <c r="F614" i="26" s="1"/>
  <c r="H614" i="26" s="1"/>
  <c r="D615" i="26"/>
  <c r="E615" i="26" s="1"/>
  <c r="F615" i="26" s="1"/>
  <c r="H615" i="26" s="1"/>
  <c r="D616" i="26"/>
  <c r="E616" i="26" s="1"/>
  <c r="F616" i="26" s="1"/>
  <c r="H616" i="26" s="1"/>
  <c r="D617" i="26"/>
  <c r="E617" i="26" s="1"/>
  <c r="F617" i="26" s="1"/>
  <c r="H617" i="26" s="1"/>
  <c r="D618" i="26"/>
  <c r="E618" i="26" s="1"/>
  <c r="F618" i="26" s="1"/>
  <c r="H618" i="26" s="1"/>
  <c r="D619" i="26"/>
  <c r="E619" i="26" s="1"/>
  <c r="F619" i="26" s="1"/>
  <c r="H619" i="26" s="1"/>
  <c r="D620" i="26"/>
  <c r="E620" i="26" s="1"/>
  <c r="F620" i="26" s="1"/>
  <c r="H620" i="26" s="1"/>
  <c r="D621" i="26"/>
  <c r="E621" i="26" s="1"/>
  <c r="F621" i="26" s="1"/>
  <c r="H621" i="26" s="1"/>
  <c r="D622" i="26"/>
  <c r="E622" i="26" s="1"/>
  <c r="F622" i="26" s="1"/>
  <c r="H622" i="26" s="1"/>
  <c r="D623" i="26"/>
  <c r="E623" i="26" s="1"/>
  <c r="F623" i="26" s="1"/>
  <c r="H623" i="26" s="1"/>
  <c r="D624" i="26"/>
  <c r="E624" i="26" s="1"/>
  <c r="F624" i="26" s="1"/>
  <c r="H624" i="26" s="1"/>
  <c r="D625" i="26"/>
  <c r="E625" i="26" s="1"/>
  <c r="F625" i="26" s="1"/>
  <c r="H625" i="26" s="1"/>
  <c r="D626" i="26"/>
  <c r="E626" i="26" s="1"/>
  <c r="F626" i="26" s="1"/>
  <c r="H626" i="26" s="1"/>
  <c r="D627" i="26"/>
  <c r="E627" i="26" s="1"/>
  <c r="F627" i="26" s="1"/>
  <c r="H627" i="26" s="1"/>
  <c r="D628" i="26"/>
  <c r="E628" i="26" s="1"/>
  <c r="F628" i="26" s="1"/>
  <c r="H628" i="26" s="1"/>
  <c r="D629" i="26"/>
  <c r="E629" i="26" s="1"/>
  <c r="F629" i="26" s="1"/>
  <c r="H629" i="26" s="1"/>
  <c r="D630" i="26"/>
  <c r="E630" i="26" s="1"/>
  <c r="F630" i="26" s="1"/>
  <c r="H630" i="26" s="1"/>
  <c r="D631" i="26"/>
  <c r="E631" i="26" s="1"/>
  <c r="F631" i="26" s="1"/>
  <c r="H631" i="26" s="1"/>
  <c r="D632" i="26"/>
  <c r="E632" i="26" s="1"/>
  <c r="F632" i="26" s="1"/>
  <c r="H632" i="26" s="1"/>
  <c r="D633" i="26"/>
  <c r="E633" i="26" s="1"/>
  <c r="F633" i="26" s="1"/>
  <c r="H633" i="26" s="1"/>
  <c r="D634" i="26"/>
  <c r="E634" i="26" s="1"/>
  <c r="F634" i="26" s="1"/>
  <c r="H634" i="26" s="1"/>
  <c r="D635" i="26"/>
  <c r="E635" i="26" s="1"/>
  <c r="F635" i="26" s="1"/>
  <c r="H635" i="26" s="1"/>
  <c r="D636" i="26"/>
  <c r="E636" i="26" s="1"/>
  <c r="F636" i="26" s="1"/>
  <c r="H636" i="26" s="1"/>
  <c r="D637" i="26"/>
  <c r="E637" i="26" s="1"/>
  <c r="F637" i="26" s="1"/>
  <c r="H637" i="26" s="1"/>
  <c r="D638" i="26"/>
  <c r="E638" i="26" s="1"/>
  <c r="F638" i="26" s="1"/>
  <c r="H638" i="26" s="1"/>
  <c r="D639" i="26"/>
  <c r="E639" i="26" s="1"/>
  <c r="F639" i="26" s="1"/>
  <c r="H639" i="26" s="1"/>
  <c r="D640" i="26"/>
  <c r="E640" i="26" s="1"/>
  <c r="F640" i="26" s="1"/>
  <c r="H640" i="26" s="1"/>
  <c r="D641" i="26"/>
  <c r="E641" i="26" s="1"/>
  <c r="F641" i="26" s="1"/>
  <c r="H641" i="26" s="1"/>
  <c r="D642" i="26"/>
  <c r="E642" i="26" s="1"/>
  <c r="F642" i="26" s="1"/>
  <c r="H642" i="26" s="1"/>
  <c r="D643" i="26"/>
  <c r="E643" i="26" s="1"/>
  <c r="F643" i="26" s="1"/>
  <c r="H643" i="26" s="1"/>
  <c r="D644" i="26"/>
  <c r="E644" i="26" s="1"/>
  <c r="F644" i="26" s="1"/>
  <c r="H644" i="26" s="1"/>
  <c r="D645" i="26"/>
  <c r="E645" i="26" s="1"/>
  <c r="F645" i="26" s="1"/>
  <c r="H645" i="26" s="1"/>
  <c r="D646" i="26"/>
  <c r="E646" i="26" s="1"/>
  <c r="F646" i="26" s="1"/>
  <c r="H646" i="26" s="1"/>
  <c r="D647" i="26"/>
  <c r="E647" i="26" s="1"/>
  <c r="F647" i="26" s="1"/>
  <c r="H647" i="26" s="1"/>
  <c r="D648" i="26"/>
  <c r="E648" i="26" s="1"/>
  <c r="F648" i="26" s="1"/>
  <c r="H648" i="26" s="1"/>
  <c r="D649" i="26"/>
  <c r="E649" i="26" s="1"/>
  <c r="F649" i="26" s="1"/>
  <c r="H649" i="26" s="1"/>
  <c r="D650" i="26"/>
  <c r="E650" i="26" s="1"/>
  <c r="F650" i="26" s="1"/>
  <c r="H650" i="26" s="1"/>
  <c r="D651" i="26"/>
  <c r="E651" i="26" s="1"/>
  <c r="F651" i="26" s="1"/>
  <c r="H651" i="26" s="1"/>
  <c r="D652" i="26"/>
  <c r="E652" i="26" s="1"/>
  <c r="F652" i="26" s="1"/>
  <c r="H652" i="26" s="1"/>
  <c r="D653" i="26"/>
  <c r="E653" i="26" s="1"/>
  <c r="F653" i="26" s="1"/>
  <c r="H653" i="26" s="1"/>
  <c r="D654" i="26"/>
  <c r="E654" i="26" s="1"/>
  <c r="F654" i="26" s="1"/>
  <c r="H654" i="26" s="1"/>
  <c r="D655" i="26"/>
  <c r="E655" i="26" s="1"/>
  <c r="F655" i="26" s="1"/>
  <c r="H655" i="26" s="1"/>
  <c r="D656" i="26"/>
  <c r="E656" i="26" s="1"/>
  <c r="F656" i="26" s="1"/>
  <c r="H656" i="26" s="1"/>
  <c r="D657" i="26"/>
  <c r="E657" i="26" s="1"/>
  <c r="F657" i="26" s="1"/>
  <c r="H657" i="26" s="1"/>
  <c r="D658" i="26"/>
  <c r="E658" i="26" s="1"/>
  <c r="F658" i="26" s="1"/>
  <c r="H658" i="26" s="1"/>
  <c r="D659" i="26"/>
  <c r="E659" i="26" s="1"/>
  <c r="F659" i="26" s="1"/>
  <c r="H659" i="26" s="1"/>
  <c r="D660" i="26"/>
  <c r="E660" i="26" s="1"/>
  <c r="F660" i="26" s="1"/>
  <c r="H660" i="26" s="1"/>
  <c r="D661" i="26"/>
  <c r="E661" i="26" s="1"/>
  <c r="F661" i="26" s="1"/>
  <c r="H661" i="26" s="1"/>
  <c r="D662" i="26"/>
  <c r="E662" i="26" s="1"/>
  <c r="F662" i="26" s="1"/>
  <c r="H662" i="26" s="1"/>
  <c r="D663" i="26"/>
  <c r="E663" i="26" s="1"/>
  <c r="F663" i="26" s="1"/>
  <c r="H663" i="26" s="1"/>
  <c r="D664" i="26"/>
  <c r="E664" i="26" s="1"/>
  <c r="F664" i="26" s="1"/>
  <c r="H664" i="26" s="1"/>
  <c r="D665" i="26"/>
  <c r="E665" i="26" s="1"/>
  <c r="F665" i="26" s="1"/>
  <c r="H665" i="26" s="1"/>
  <c r="D666" i="26"/>
  <c r="E666" i="26" s="1"/>
  <c r="F666" i="26" s="1"/>
  <c r="H666" i="26" s="1"/>
  <c r="D667" i="26"/>
  <c r="E667" i="26" s="1"/>
  <c r="F667" i="26" s="1"/>
  <c r="H667" i="26" s="1"/>
  <c r="D668" i="26"/>
  <c r="E668" i="26" s="1"/>
  <c r="F668" i="26" s="1"/>
  <c r="H668" i="26" s="1"/>
  <c r="D669" i="26"/>
  <c r="E669" i="26" s="1"/>
  <c r="F669" i="26" s="1"/>
  <c r="H669" i="26" s="1"/>
  <c r="D670" i="26"/>
  <c r="E670" i="26" s="1"/>
  <c r="F670" i="26" s="1"/>
  <c r="H670" i="26" s="1"/>
  <c r="D671" i="26"/>
  <c r="E671" i="26" s="1"/>
  <c r="F671" i="26" s="1"/>
  <c r="H671" i="26" s="1"/>
  <c r="D672" i="26"/>
  <c r="E672" i="26" s="1"/>
  <c r="F672" i="26" s="1"/>
  <c r="H672" i="26" s="1"/>
  <c r="D673" i="26"/>
  <c r="E673" i="26" s="1"/>
  <c r="F673" i="26" s="1"/>
  <c r="H673" i="26" s="1"/>
  <c r="D674" i="26"/>
  <c r="E674" i="26"/>
  <c r="F674" i="26" s="1"/>
  <c r="H674" i="26" s="1"/>
  <c r="D675" i="26"/>
  <c r="E675" i="26" s="1"/>
  <c r="F675" i="26" s="1"/>
  <c r="H675" i="26" s="1"/>
  <c r="D676" i="26"/>
  <c r="E676" i="26" s="1"/>
  <c r="F676" i="26" s="1"/>
  <c r="H676" i="26" s="1"/>
  <c r="D677" i="26"/>
  <c r="E677" i="26" s="1"/>
  <c r="F677" i="26" s="1"/>
  <c r="H677" i="26" s="1"/>
  <c r="D678" i="26"/>
  <c r="E678" i="26" s="1"/>
  <c r="F678" i="26" s="1"/>
  <c r="H678" i="26" s="1"/>
  <c r="D679" i="26"/>
  <c r="E679" i="26" s="1"/>
  <c r="F679" i="26" s="1"/>
  <c r="H679" i="26" s="1"/>
  <c r="D680" i="26"/>
  <c r="E680" i="26" s="1"/>
  <c r="F680" i="26" s="1"/>
  <c r="H680" i="26" s="1"/>
  <c r="D681" i="26"/>
  <c r="E681" i="26" s="1"/>
  <c r="F681" i="26" s="1"/>
  <c r="H681" i="26" s="1"/>
  <c r="D682" i="26"/>
  <c r="E682" i="26" s="1"/>
  <c r="F682" i="26" s="1"/>
  <c r="H682" i="26" s="1"/>
  <c r="D683" i="26"/>
  <c r="E683" i="26" s="1"/>
  <c r="F683" i="26" s="1"/>
  <c r="H683" i="26" s="1"/>
  <c r="D684" i="26"/>
  <c r="E684" i="26" s="1"/>
  <c r="F684" i="26" s="1"/>
  <c r="H684" i="26" s="1"/>
  <c r="D685" i="26"/>
  <c r="E685" i="26" s="1"/>
  <c r="F685" i="26" s="1"/>
  <c r="H685" i="26" s="1"/>
  <c r="D686" i="26"/>
  <c r="E686" i="26" s="1"/>
  <c r="F686" i="26" s="1"/>
  <c r="H686" i="26" s="1"/>
  <c r="D687" i="26"/>
  <c r="E687" i="26" s="1"/>
  <c r="F687" i="26" s="1"/>
  <c r="H687" i="26" s="1"/>
  <c r="D688" i="26"/>
  <c r="E688" i="26" s="1"/>
  <c r="F688" i="26" s="1"/>
  <c r="H688" i="26" s="1"/>
  <c r="D689" i="26"/>
  <c r="E689" i="26" s="1"/>
  <c r="F689" i="26" s="1"/>
  <c r="D690" i="26"/>
  <c r="E690" i="26" s="1"/>
  <c r="F690" i="26" s="1"/>
  <c r="H690" i="26" s="1"/>
  <c r="D691" i="26"/>
  <c r="E691" i="26" s="1"/>
  <c r="F691" i="26" s="1"/>
  <c r="H691" i="26" s="1"/>
  <c r="D692" i="26"/>
  <c r="E692" i="26" s="1"/>
  <c r="F692" i="26" s="1"/>
  <c r="H692" i="26" s="1"/>
  <c r="D693" i="26"/>
  <c r="E693" i="26" s="1"/>
  <c r="F693" i="26" s="1"/>
  <c r="H693" i="26" s="1"/>
  <c r="D694" i="26"/>
  <c r="E694" i="26" s="1"/>
  <c r="F694" i="26" s="1"/>
  <c r="H694" i="26" s="1"/>
  <c r="D695" i="26"/>
  <c r="E695" i="26" s="1"/>
  <c r="F695" i="26" s="1"/>
  <c r="H695" i="26" s="1"/>
  <c r="D696" i="26"/>
  <c r="E696" i="26" s="1"/>
  <c r="F696" i="26" s="1"/>
  <c r="H696" i="26" s="1"/>
  <c r="D697" i="26"/>
  <c r="E697" i="26" s="1"/>
  <c r="F697" i="26" s="1"/>
  <c r="H697" i="26" s="1"/>
  <c r="D698" i="26"/>
  <c r="E698" i="26" s="1"/>
  <c r="F698" i="26" s="1"/>
  <c r="H698" i="26" s="1"/>
  <c r="D699" i="26"/>
  <c r="E699" i="26" s="1"/>
  <c r="F699" i="26" s="1"/>
  <c r="H699" i="26" s="1"/>
  <c r="D700" i="26"/>
  <c r="E700" i="26" s="1"/>
  <c r="F700" i="26" s="1"/>
  <c r="H700" i="26" s="1"/>
  <c r="D701" i="26"/>
  <c r="E701" i="26" s="1"/>
  <c r="F701" i="26" s="1"/>
  <c r="H701" i="26" s="1"/>
  <c r="D702" i="26"/>
  <c r="E702" i="26" s="1"/>
  <c r="F702" i="26" s="1"/>
  <c r="H702" i="26" s="1"/>
  <c r="D703" i="26"/>
  <c r="E703" i="26" s="1"/>
  <c r="F703" i="26" s="1"/>
  <c r="H703" i="26" s="1"/>
  <c r="D704" i="26"/>
  <c r="E704" i="26" s="1"/>
  <c r="F704" i="26" s="1"/>
  <c r="H704" i="26" s="1"/>
  <c r="D705" i="26"/>
  <c r="E705" i="26" s="1"/>
  <c r="F705" i="26" s="1"/>
  <c r="H705" i="26" s="1"/>
  <c r="D706" i="26"/>
  <c r="E706" i="26" s="1"/>
  <c r="F706" i="26" s="1"/>
  <c r="H706" i="26" s="1"/>
  <c r="D707" i="26"/>
  <c r="E707" i="26" s="1"/>
  <c r="F707" i="26" s="1"/>
  <c r="H707" i="26" s="1"/>
  <c r="D708" i="26"/>
  <c r="E708" i="26" s="1"/>
  <c r="F708" i="26" s="1"/>
  <c r="H708" i="26" s="1"/>
  <c r="D709" i="26"/>
  <c r="E709" i="26" s="1"/>
  <c r="F709" i="26" s="1"/>
  <c r="H709" i="26" s="1"/>
  <c r="D710" i="26"/>
  <c r="E710" i="26" s="1"/>
  <c r="F710" i="26" s="1"/>
  <c r="H710" i="26" s="1"/>
  <c r="D711" i="26"/>
  <c r="E711" i="26" s="1"/>
  <c r="F711" i="26" s="1"/>
  <c r="H711" i="26" s="1"/>
  <c r="D712" i="26"/>
  <c r="E712" i="26" s="1"/>
  <c r="F712" i="26" s="1"/>
  <c r="H712" i="26" s="1"/>
  <c r="D713" i="26"/>
  <c r="E713" i="26" s="1"/>
  <c r="F713" i="26" s="1"/>
  <c r="H713" i="26" s="1"/>
  <c r="D714" i="26"/>
  <c r="E714" i="26" s="1"/>
  <c r="F714" i="26" s="1"/>
  <c r="H714" i="26" s="1"/>
  <c r="D715" i="26"/>
  <c r="E715" i="26" s="1"/>
  <c r="F715" i="26" s="1"/>
  <c r="H715" i="26" s="1"/>
  <c r="D716" i="26"/>
  <c r="E716" i="26"/>
  <c r="F716" i="26" s="1"/>
  <c r="H716" i="26" s="1"/>
  <c r="D717" i="26"/>
  <c r="E717" i="26" s="1"/>
  <c r="F717" i="26" s="1"/>
  <c r="H717" i="26" s="1"/>
  <c r="D718" i="26"/>
  <c r="E718" i="26" s="1"/>
  <c r="F718" i="26" s="1"/>
  <c r="H718" i="26" s="1"/>
  <c r="D719" i="26"/>
  <c r="E719" i="26" s="1"/>
  <c r="F719" i="26" s="1"/>
  <c r="H719" i="26" s="1"/>
  <c r="D720" i="26"/>
  <c r="E720" i="26" s="1"/>
  <c r="F720" i="26" s="1"/>
  <c r="H720" i="26" s="1"/>
  <c r="D721" i="26"/>
  <c r="E721" i="26" s="1"/>
  <c r="F721" i="26" s="1"/>
  <c r="H721" i="26" s="1"/>
  <c r="D722" i="26"/>
  <c r="E722" i="26" s="1"/>
  <c r="F722" i="26" s="1"/>
  <c r="H722" i="26" s="1"/>
  <c r="D723" i="26"/>
  <c r="E723" i="26" s="1"/>
  <c r="F723" i="26" s="1"/>
  <c r="H723" i="26" s="1"/>
  <c r="D724" i="26"/>
  <c r="E724" i="26" s="1"/>
  <c r="F724" i="26" s="1"/>
  <c r="H724" i="26" s="1"/>
  <c r="D725" i="26"/>
  <c r="E725" i="26" s="1"/>
  <c r="F725" i="26" s="1"/>
  <c r="H725" i="26" s="1"/>
  <c r="D726" i="26"/>
  <c r="E726" i="26" s="1"/>
  <c r="F726" i="26" s="1"/>
  <c r="H726" i="26" s="1"/>
  <c r="D727" i="26"/>
  <c r="E727" i="26" s="1"/>
  <c r="F727" i="26" s="1"/>
  <c r="H727" i="26" s="1"/>
  <c r="D728" i="26"/>
  <c r="E728" i="26" s="1"/>
  <c r="F728" i="26" s="1"/>
  <c r="H728" i="26" s="1"/>
  <c r="D729" i="26"/>
  <c r="E729" i="26" s="1"/>
  <c r="F729" i="26" s="1"/>
  <c r="H729" i="26" s="1"/>
  <c r="D730" i="26"/>
  <c r="E730" i="26" s="1"/>
  <c r="F730" i="26" s="1"/>
  <c r="H730" i="26" s="1"/>
  <c r="D731" i="26"/>
  <c r="E731" i="26" s="1"/>
  <c r="F731" i="26" s="1"/>
  <c r="H731" i="26" s="1"/>
  <c r="D732" i="26"/>
  <c r="E732" i="26" s="1"/>
  <c r="F732" i="26" s="1"/>
  <c r="H732" i="26" s="1"/>
  <c r="D733" i="26"/>
  <c r="E733" i="26" s="1"/>
  <c r="F733" i="26" s="1"/>
  <c r="D734" i="26"/>
  <c r="E734" i="26" s="1"/>
  <c r="F734" i="26" s="1"/>
  <c r="H734" i="26" s="1"/>
  <c r="D735" i="26"/>
  <c r="E735" i="26" s="1"/>
  <c r="F735" i="26" s="1"/>
  <c r="H735" i="26" s="1"/>
  <c r="D736" i="26"/>
  <c r="E736" i="26" s="1"/>
  <c r="F736" i="26" s="1"/>
  <c r="H736" i="26" s="1"/>
  <c r="D737" i="26"/>
  <c r="E737" i="26" s="1"/>
  <c r="F737" i="26" s="1"/>
  <c r="H737" i="26" s="1"/>
  <c r="D738" i="26"/>
  <c r="E738" i="26" s="1"/>
  <c r="F738" i="26" s="1"/>
  <c r="H738" i="26" s="1"/>
  <c r="D739" i="26"/>
  <c r="E739" i="26" s="1"/>
  <c r="F739" i="26" s="1"/>
  <c r="H739" i="26" s="1"/>
  <c r="D740" i="26"/>
  <c r="E740" i="26" s="1"/>
  <c r="F740" i="26" s="1"/>
  <c r="H740" i="26" s="1"/>
  <c r="D741" i="26"/>
  <c r="E741" i="26" s="1"/>
  <c r="F741" i="26" s="1"/>
  <c r="H741" i="26" s="1"/>
  <c r="D742" i="26"/>
  <c r="E742" i="26" s="1"/>
  <c r="F742" i="26" s="1"/>
  <c r="H742" i="26" s="1"/>
  <c r="D743" i="26"/>
  <c r="E743" i="26" s="1"/>
  <c r="F743" i="26" s="1"/>
  <c r="H743" i="26" s="1"/>
  <c r="D744" i="26"/>
  <c r="E744" i="26" s="1"/>
  <c r="F744" i="26" s="1"/>
  <c r="H744" i="26" s="1"/>
  <c r="D745" i="26"/>
  <c r="E745" i="26" s="1"/>
  <c r="F745" i="26" s="1"/>
  <c r="H745" i="26" s="1"/>
  <c r="D746" i="26"/>
  <c r="E746" i="26" s="1"/>
  <c r="F746" i="26" s="1"/>
  <c r="H746" i="26" s="1"/>
  <c r="D747" i="26"/>
  <c r="E747" i="26" s="1"/>
  <c r="F747" i="26" s="1"/>
  <c r="H747" i="26" s="1"/>
  <c r="D748" i="26"/>
  <c r="E748" i="26" s="1"/>
  <c r="F748" i="26" s="1"/>
  <c r="H748" i="26" s="1"/>
  <c r="D749" i="26"/>
  <c r="E749" i="26" s="1"/>
  <c r="F749" i="26" s="1"/>
  <c r="H749" i="26" s="1"/>
  <c r="D750" i="26"/>
  <c r="E750" i="26" s="1"/>
  <c r="F750" i="26" s="1"/>
  <c r="H750" i="26" s="1"/>
  <c r="D751" i="26"/>
  <c r="E751" i="26" s="1"/>
  <c r="F751" i="26" s="1"/>
  <c r="H751" i="26" s="1"/>
  <c r="D752" i="26"/>
  <c r="E752" i="26" s="1"/>
  <c r="F752" i="26" s="1"/>
  <c r="H752" i="26" s="1"/>
  <c r="D753" i="26"/>
  <c r="E753" i="26" s="1"/>
  <c r="F753" i="26" s="1"/>
  <c r="H753" i="26" s="1"/>
  <c r="D754" i="26"/>
  <c r="E754" i="26" s="1"/>
  <c r="F754" i="26" s="1"/>
  <c r="H754" i="26" s="1"/>
  <c r="D509" i="26"/>
  <c r="E509" i="26" s="1"/>
  <c r="F509" i="26" s="1"/>
  <c r="H509" i="26" s="1"/>
  <c r="B10" i="26"/>
  <c r="D34" i="26"/>
  <c r="D10" i="26" s="1"/>
  <c r="C10" i="26" s="1"/>
  <c r="C33" i="26"/>
  <c r="D33" i="26" s="1"/>
  <c r="B35" i="26"/>
  <c r="I29" i="26"/>
  <c r="I28" i="26"/>
  <c r="I27" i="26"/>
  <c r="I26" i="26"/>
  <c r="I25" i="26"/>
  <c r="I24" i="26"/>
  <c r="I23" i="26"/>
  <c r="I22" i="26"/>
  <c r="I21" i="26"/>
  <c r="I20" i="26"/>
  <c r="I19" i="26"/>
  <c r="I18" i="26"/>
  <c r="I17" i="26"/>
  <c r="I16" i="26"/>
  <c r="I15" i="26"/>
  <c r="D15" i="26"/>
  <c r="E15" i="26" s="1"/>
  <c r="F15" i="26"/>
  <c r="G15" i="26"/>
  <c r="D16" i="26"/>
  <c r="E16" i="26" s="1"/>
  <c r="F16" i="26"/>
  <c r="G16" i="26"/>
  <c r="D17" i="26"/>
  <c r="E17" i="26" s="1"/>
  <c r="F17" i="26"/>
  <c r="G17" i="26"/>
  <c r="D18" i="26"/>
  <c r="E18" i="26" s="1"/>
  <c r="F18" i="26"/>
  <c r="G18" i="26"/>
  <c r="D19" i="26"/>
  <c r="E19" i="26" s="1"/>
  <c r="F19" i="26"/>
  <c r="G19" i="26"/>
  <c r="D20" i="26"/>
  <c r="E20" i="26" s="1"/>
  <c r="F20" i="26"/>
  <c r="G20" i="26"/>
  <c r="D21" i="26"/>
  <c r="E21" i="26" s="1"/>
  <c r="F21" i="26"/>
  <c r="G21" i="26"/>
  <c r="D22" i="26"/>
  <c r="E22" i="26" s="1"/>
  <c r="F22" i="26"/>
  <c r="G22" i="26"/>
  <c r="D23" i="26"/>
  <c r="E23" i="26" s="1"/>
  <c r="F23" i="26"/>
  <c r="G23" i="26"/>
  <c r="D24" i="26"/>
  <c r="E24" i="26" s="1"/>
  <c r="F24" i="26"/>
  <c r="G24" i="26"/>
  <c r="D25" i="26"/>
  <c r="E25" i="26" s="1"/>
  <c r="F25" i="26"/>
  <c r="G25" i="26"/>
  <c r="D26" i="26"/>
  <c r="E26" i="26" s="1"/>
  <c r="F26" i="26"/>
  <c r="G26" i="26"/>
  <c r="D27" i="26"/>
  <c r="E27" i="26" s="1"/>
  <c r="F27" i="26"/>
  <c r="G27" i="26"/>
  <c r="D28" i="26"/>
  <c r="E28" i="26" s="1"/>
  <c r="F28" i="26"/>
  <c r="G28" i="26"/>
  <c r="D29" i="26"/>
  <c r="E29" i="26" s="1"/>
  <c r="F29" i="26"/>
  <c r="G29" i="26"/>
  <c r="D14" i="26"/>
  <c r="E14" i="26" s="1"/>
  <c r="G14" i="26"/>
  <c r="F14" i="26"/>
  <c r="G13" i="26"/>
  <c r="F13" i="26"/>
  <c r="H10" i="26"/>
  <c r="H9" i="26"/>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248" i="1"/>
  <c r="H617" i="3"/>
  <c r="H657" i="3"/>
  <c r="H713" i="3"/>
  <c r="F578" i="3"/>
  <c r="H578" i="3" s="1"/>
  <c r="D510" i="3"/>
  <c r="E510" i="3" s="1"/>
  <c r="F510" i="3" s="1"/>
  <c r="H510" i="3" s="1"/>
  <c r="D511" i="3"/>
  <c r="E511" i="3" s="1"/>
  <c r="F511" i="3" s="1"/>
  <c r="H511" i="3" s="1"/>
  <c r="D512" i="3"/>
  <c r="E512" i="3" s="1"/>
  <c r="F512" i="3" s="1"/>
  <c r="H512" i="3" s="1"/>
  <c r="D513" i="3"/>
  <c r="E513" i="3" s="1"/>
  <c r="F513" i="3" s="1"/>
  <c r="H513" i="3" s="1"/>
  <c r="D514" i="3"/>
  <c r="E514" i="3" s="1"/>
  <c r="F514" i="3" s="1"/>
  <c r="H514" i="3" s="1"/>
  <c r="D515" i="3"/>
  <c r="E515" i="3" s="1"/>
  <c r="F515" i="3" s="1"/>
  <c r="H515" i="3" s="1"/>
  <c r="D516" i="3"/>
  <c r="E516" i="3" s="1"/>
  <c r="F516" i="3" s="1"/>
  <c r="H516" i="3" s="1"/>
  <c r="D517" i="3"/>
  <c r="E517" i="3" s="1"/>
  <c r="F517" i="3" s="1"/>
  <c r="H517" i="3" s="1"/>
  <c r="D518" i="3"/>
  <c r="E518" i="3" s="1"/>
  <c r="F518" i="3" s="1"/>
  <c r="H518" i="3" s="1"/>
  <c r="D519" i="3"/>
  <c r="E519" i="3" s="1"/>
  <c r="F519" i="3" s="1"/>
  <c r="H519" i="3" s="1"/>
  <c r="D520" i="3"/>
  <c r="E520" i="3" s="1"/>
  <c r="F520" i="3" s="1"/>
  <c r="H520" i="3" s="1"/>
  <c r="D521" i="3"/>
  <c r="E521" i="3" s="1"/>
  <c r="F521" i="3" s="1"/>
  <c r="H521" i="3" s="1"/>
  <c r="D522" i="3"/>
  <c r="E522" i="3" s="1"/>
  <c r="F522" i="3" s="1"/>
  <c r="H522" i="3" s="1"/>
  <c r="D523" i="3"/>
  <c r="E523" i="3" s="1"/>
  <c r="F523" i="3" s="1"/>
  <c r="H523" i="3" s="1"/>
  <c r="D524" i="3"/>
  <c r="E524" i="3" s="1"/>
  <c r="F524" i="3" s="1"/>
  <c r="H524" i="3" s="1"/>
  <c r="D525" i="3"/>
  <c r="E525" i="3" s="1"/>
  <c r="F525" i="3" s="1"/>
  <c r="H525" i="3" s="1"/>
  <c r="D526" i="3"/>
  <c r="E526" i="3" s="1"/>
  <c r="F526" i="3" s="1"/>
  <c r="H526" i="3" s="1"/>
  <c r="D527" i="3"/>
  <c r="E527" i="3" s="1"/>
  <c r="F527" i="3" s="1"/>
  <c r="H527" i="3" s="1"/>
  <c r="D528" i="3"/>
  <c r="E528" i="3" s="1"/>
  <c r="F528" i="3" s="1"/>
  <c r="H528" i="3" s="1"/>
  <c r="D529" i="3"/>
  <c r="E529" i="3" s="1"/>
  <c r="F529" i="3" s="1"/>
  <c r="H529" i="3" s="1"/>
  <c r="D530" i="3"/>
  <c r="E530" i="3" s="1"/>
  <c r="F530" i="3" s="1"/>
  <c r="H530" i="3" s="1"/>
  <c r="D531" i="3"/>
  <c r="E531" i="3" s="1"/>
  <c r="F531" i="3" s="1"/>
  <c r="H531" i="3" s="1"/>
  <c r="D532" i="3"/>
  <c r="E532" i="3" s="1"/>
  <c r="F532" i="3" s="1"/>
  <c r="H532" i="3" s="1"/>
  <c r="D533" i="3"/>
  <c r="E533" i="3" s="1"/>
  <c r="F533" i="3" s="1"/>
  <c r="H533" i="3" s="1"/>
  <c r="D534" i="3"/>
  <c r="E534" i="3" s="1"/>
  <c r="F534" i="3" s="1"/>
  <c r="H534" i="3" s="1"/>
  <c r="D535" i="3"/>
  <c r="E535" i="3" s="1"/>
  <c r="F535" i="3" s="1"/>
  <c r="H535" i="3" s="1"/>
  <c r="D536" i="3"/>
  <c r="E536" i="3" s="1"/>
  <c r="F536" i="3" s="1"/>
  <c r="H536" i="3" s="1"/>
  <c r="D537" i="3"/>
  <c r="E537" i="3" s="1"/>
  <c r="F537" i="3" s="1"/>
  <c r="H537" i="3" s="1"/>
  <c r="D538" i="3"/>
  <c r="E538" i="3" s="1"/>
  <c r="F538" i="3" s="1"/>
  <c r="H538" i="3" s="1"/>
  <c r="D539" i="3"/>
  <c r="E539" i="3" s="1"/>
  <c r="F539" i="3" s="1"/>
  <c r="H539" i="3" s="1"/>
  <c r="D540" i="3"/>
  <c r="E540" i="3" s="1"/>
  <c r="F540" i="3" s="1"/>
  <c r="H540" i="3" s="1"/>
  <c r="D541" i="3"/>
  <c r="E541" i="3" s="1"/>
  <c r="F541" i="3" s="1"/>
  <c r="H541" i="3" s="1"/>
  <c r="D542" i="3"/>
  <c r="E542" i="3" s="1"/>
  <c r="F542" i="3" s="1"/>
  <c r="H542" i="3" s="1"/>
  <c r="D543" i="3"/>
  <c r="E543" i="3" s="1"/>
  <c r="F543" i="3" s="1"/>
  <c r="H543" i="3" s="1"/>
  <c r="D544" i="3"/>
  <c r="E544" i="3" s="1"/>
  <c r="F544" i="3" s="1"/>
  <c r="H544" i="3" s="1"/>
  <c r="D545" i="3"/>
  <c r="E545" i="3" s="1"/>
  <c r="F545" i="3" s="1"/>
  <c r="H545" i="3" s="1"/>
  <c r="D546" i="3"/>
  <c r="E546" i="3" s="1"/>
  <c r="F546" i="3" s="1"/>
  <c r="H546" i="3" s="1"/>
  <c r="D547" i="3"/>
  <c r="E547" i="3" s="1"/>
  <c r="F547" i="3" s="1"/>
  <c r="H547" i="3" s="1"/>
  <c r="D548" i="3"/>
  <c r="E548" i="3" s="1"/>
  <c r="F548" i="3" s="1"/>
  <c r="H548" i="3" s="1"/>
  <c r="D549" i="3"/>
  <c r="E549" i="3" s="1"/>
  <c r="F549" i="3" s="1"/>
  <c r="H549" i="3" s="1"/>
  <c r="D550" i="3"/>
  <c r="E550" i="3" s="1"/>
  <c r="F550" i="3" s="1"/>
  <c r="H550" i="3" s="1"/>
  <c r="D551" i="3"/>
  <c r="E551" i="3" s="1"/>
  <c r="F551" i="3" s="1"/>
  <c r="H551" i="3" s="1"/>
  <c r="D552" i="3"/>
  <c r="E552" i="3"/>
  <c r="F552" i="3" s="1"/>
  <c r="H552" i="3" s="1"/>
  <c r="D553" i="3"/>
  <c r="E553" i="3" s="1"/>
  <c r="F553" i="3" s="1"/>
  <c r="H553" i="3" s="1"/>
  <c r="D554" i="3"/>
  <c r="E554" i="3" s="1"/>
  <c r="F554" i="3" s="1"/>
  <c r="H554" i="3" s="1"/>
  <c r="D555" i="3"/>
  <c r="E555" i="3" s="1"/>
  <c r="F555" i="3" s="1"/>
  <c r="H555" i="3" s="1"/>
  <c r="D556" i="3"/>
  <c r="E556" i="3" s="1"/>
  <c r="F556" i="3" s="1"/>
  <c r="H556" i="3" s="1"/>
  <c r="D557" i="3"/>
  <c r="E557" i="3" s="1"/>
  <c r="F557" i="3" s="1"/>
  <c r="H557" i="3" s="1"/>
  <c r="D558" i="3"/>
  <c r="E558" i="3" s="1"/>
  <c r="F558" i="3" s="1"/>
  <c r="H558" i="3" s="1"/>
  <c r="D559" i="3"/>
  <c r="E559" i="3" s="1"/>
  <c r="F559" i="3" s="1"/>
  <c r="H559" i="3" s="1"/>
  <c r="D560" i="3"/>
  <c r="E560" i="3" s="1"/>
  <c r="F560" i="3" s="1"/>
  <c r="H560" i="3" s="1"/>
  <c r="D561" i="3"/>
  <c r="E561" i="3" s="1"/>
  <c r="F561" i="3" s="1"/>
  <c r="H561" i="3" s="1"/>
  <c r="D562" i="3"/>
  <c r="E562" i="3" s="1"/>
  <c r="F562" i="3" s="1"/>
  <c r="H562" i="3" s="1"/>
  <c r="D563" i="3"/>
  <c r="E563" i="3" s="1"/>
  <c r="F563" i="3" s="1"/>
  <c r="H563" i="3" s="1"/>
  <c r="D564" i="3"/>
  <c r="E564" i="3" s="1"/>
  <c r="F564" i="3" s="1"/>
  <c r="H564" i="3" s="1"/>
  <c r="D565" i="3"/>
  <c r="E565" i="3" s="1"/>
  <c r="F565" i="3" s="1"/>
  <c r="H565" i="3" s="1"/>
  <c r="D566" i="3"/>
  <c r="E566" i="3" s="1"/>
  <c r="F566" i="3" s="1"/>
  <c r="H566" i="3" s="1"/>
  <c r="D567" i="3"/>
  <c r="E567" i="3" s="1"/>
  <c r="F567" i="3" s="1"/>
  <c r="H567" i="3" s="1"/>
  <c r="D568" i="3"/>
  <c r="E568" i="3" s="1"/>
  <c r="F568" i="3" s="1"/>
  <c r="H568" i="3" s="1"/>
  <c r="D569" i="3"/>
  <c r="E569" i="3" s="1"/>
  <c r="F569" i="3" s="1"/>
  <c r="H569" i="3" s="1"/>
  <c r="D570" i="3"/>
  <c r="E570" i="3" s="1"/>
  <c r="F570" i="3" s="1"/>
  <c r="H570" i="3" s="1"/>
  <c r="D571" i="3"/>
  <c r="E571" i="3" s="1"/>
  <c r="F571" i="3" s="1"/>
  <c r="H571" i="3" s="1"/>
  <c r="D572" i="3"/>
  <c r="E572" i="3" s="1"/>
  <c r="F572" i="3" s="1"/>
  <c r="H572" i="3" s="1"/>
  <c r="D573" i="3"/>
  <c r="E573" i="3" s="1"/>
  <c r="F573" i="3" s="1"/>
  <c r="H573" i="3" s="1"/>
  <c r="D574" i="3"/>
  <c r="E574" i="3" s="1"/>
  <c r="F574" i="3" s="1"/>
  <c r="H574" i="3" s="1"/>
  <c r="D575" i="3"/>
  <c r="E575" i="3" s="1"/>
  <c r="F575" i="3" s="1"/>
  <c r="H575" i="3" s="1"/>
  <c r="D576" i="3"/>
  <c r="E576" i="3" s="1"/>
  <c r="F576" i="3" s="1"/>
  <c r="H576" i="3" s="1"/>
  <c r="D577" i="3"/>
  <c r="E577" i="3" s="1"/>
  <c r="F577" i="3" s="1"/>
  <c r="H577" i="3" s="1"/>
  <c r="D578" i="3"/>
  <c r="E578" i="3" s="1"/>
  <c r="D579" i="3"/>
  <c r="E579" i="3" s="1"/>
  <c r="F579" i="3" s="1"/>
  <c r="H579" i="3" s="1"/>
  <c r="D580" i="3"/>
  <c r="E580" i="3" s="1"/>
  <c r="F580" i="3" s="1"/>
  <c r="H580" i="3" s="1"/>
  <c r="D581" i="3"/>
  <c r="E581" i="3" s="1"/>
  <c r="F581" i="3" s="1"/>
  <c r="H581" i="3" s="1"/>
  <c r="D582" i="3"/>
  <c r="E582" i="3" s="1"/>
  <c r="F582" i="3" s="1"/>
  <c r="H582" i="3" s="1"/>
  <c r="D583" i="3"/>
  <c r="E583" i="3" s="1"/>
  <c r="F583" i="3" s="1"/>
  <c r="H583" i="3" s="1"/>
  <c r="D584" i="3"/>
  <c r="E584" i="3" s="1"/>
  <c r="F584" i="3" s="1"/>
  <c r="H584" i="3" s="1"/>
  <c r="D585" i="3"/>
  <c r="E585" i="3" s="1"/>
  <c r="F585" i="3" s="1"/>
  <c r="H585" i="3" s="1"/>
  <c r="D586" i="3"/>
  <c r="E586" i="3" s="1"/>
  <c r="F586" i="3" s="1"/>
  <c r="H586" i="3" s="1"/>
  <c r="D587" i="3"/>
  <c r="E587" i="3" s="1"/>
  <c r="F587" i="3" s="1"/>
  <c r="H587" i="3" s="1"/>
  <c r="D588" i="3"/>
  <c r="E588" i="3" s="1"/>
  <c r="F588" i="3" s="1"/>
  <c r="H588" i="3" s="1"/>
  <c r="D589" i="3"/>
  <c r="E589" i="3" s="1"/>
  <c r="F589" i="3" s="1"/>
  <c r="H589" i="3" s="1"/>
  <c r="D590" i="3"/>
  <c r="E590" i="3" s="1"/>
  <c r="F590" i="3" s="1"/>
  <c r="H590" i="3" s="1"/>
  <c r="D591" i="3"/>
  <c r="E591" i="3" s="1"/>
  <c r="F591" i="3" s="1"/>
  <c r="H591" i="3" s="1"/>
  <c r="D592" i="3"/>
  <c r="E592" i="3"/>
  <c r="F592" i="3" s="1"/>
  <c r="H592" i="3" s="1"/>
  <c r="D593" i="3"/>
  <c r="E593" i="3" s="1"/>
  <c r="F593" i="3" s="1"/>
  <c r="H593" i="3" s="1"/>
  <c r="D594" i="3"/>
  <c r="E594" i="3" s="1"/>
  <c r="F594" i="3" s="1"/>
  <c r="H594" i="3" s="1"/>
  <c r="D595" i="3"/>
  <c r="E595" i="3" s="1"/>
  <c r="F595" i="3" s="1"/>
  <c r="H595" i="3" s="1"/>
  <c r="D596" i="3"/>
  <c r="E596" i="3" s="1"/>
  <c r="F596" i="3" s="1"/>
  <c r="H596" i="3" s="1"/>
  <c r="D597" i="3"/>
  <c r="E597" i="3" s="1"/>
  <c r="F597" i="3" s="1"/>
  <c r="H597" i="3" s="1"/>
  <c r="D598" i="3"/>
  <c r="E598" i="3" s="1"/>
  <c r="F598" i="3" s="1"/>
  <c r="H598" i="3" s="1"/>
  <c r="D599" i="3"/>
  <c r="E599" i="3" s="1"/>
  <c r="F599" i="3" s="1"/>
  <c r="H599" i="3" s="1"/>
  <c r="D600" i="3"/>
  <c r="E600" i="3" s="1"/>
  <c r="F600" i="3" s="1"/>
  <c r="H600" i="3" s="1"/>
  <c r="D601" i="3"/>
  <c r="E601" i="3" s="1"/>
  <c r="F601" i="3" s="1"/>
  <c r="H601" i="3" s="1"/>
  <c r="D602" i="3"/>
  <c r="E602" i="3" s="1"/>
  <c r="F602" i="3" s="1"/>
  <c r="H602" i="3" s="1"/>
  <c r="D603" i="3"/>
  <c r="E603" i="3" s="1"/>
  <c r="F603" i="3" s="1"/>
  <c r="H603" i="3" s="1"/>
  <c r="D604" i="3"/>
  <c r="E604" i="3" s="1"/>
  <c r="F604" i="3" s="1"/>
  <c r="H604" i="3" s="1"/>
  <c r="D605" i="3"/>
  <c r="E605" i="3" s="1"/>
  <c r="F605" i="3" s="1"/>
  <c r="H605" i="3" s="1"/>
  <c r="D606" i="3"/>
  <c r="E606" i="3" s="1"/>
  <c r="F606" i="3" s="1"/>
  <c r="H606" i="3" s="1"/>
  <c r="D607" i="3"/>
  <c r="E607" i="3" s="1"/>
  <c r="F607" i="3" s="1"/>
  <c r="H607" i="3" s="1"/>
  <c r="D608" i="3"/>
  <c r="E608" i="3" s="1"/>
  <c r="F608" i="3" s="1"/>
  <c r="H608" i="3" s="1"/>
  <c r="D609" i="3"/>
  <c r="E609" i="3" s="1"/>
  <c r="F609" i="3" s="1"/>
  <c r="H609" i="3" s="1"/>
  <c r="D610" i="3"/>
  <c r="E610" i="3" s="1"/>
  <c r="F610" i="3" s="1"/>
  <c r="H610" i="3" s="1"/>
  <c r="D611" i="3"/>
  <c r="E611" i="3" s="1"/>
  <c r="F611" i="3" s="1"/>
  <c r="H611" i="3" s="1"/>
  <c r="D612" i="3"/>
  <c r="E612" i="3" s="1"/>
  <c r="F612" i="3" s="1"/>
  <c r="H612" i="3" s="1"/>
  <c r="D613" i="3"/>
  <c r="E613" i="3" s="1"/>
  <c r="F613" i="3" s="1"/>
  <c r="H613" i="3" s="1"/>
  <c r="D614" i="3"/>
  <c r="E614" i="3" s="1"/>
  <c r="F614" i="3" s="1"/>
  <c r="H614" i="3" s="1"/>
  <c r="D615" i="3"/>
  <c r="E615" i="3" s="1"/>
  <c r="F615" i="3" s="1"/>
  <c r="H615" i="3" s="1"/>
  <c r="D616" i="3"/>
  <c r="E616" i="3" s="1"/>
  <c r="F616" i="3" s="1"/>
  <c r="H616" i="3" s="1"/>
  <c r="D617" i="3"/>
  <c r="E617" i="3" s="1"/>
  <c r="F617" i="3" s="1"/>
  <c r="D618" i="3"/>
  <c r="E618" i="3" s="1"/>
  <c r="F618" i="3" s="1"/>
  <c r="H618" i="3" s="1"/>
  <c r="D619" i="3"/>
  <c r="E619" i="3" s="1"/>
  <c r="F619" i="3" s="1"/>
  <c r="H619" i="3" s="1"/>
  <c r="D620" i="3"/>
  <c r="E620" i="3" s="1"/>
  <c r="F620" i="3" s="1"/>
  <c r="H620" i="3" s="1"/>
  <c r="D621" i="3"/>
  <c r="E621" i="3" s="1"/>
  <c r="F621" i="3" s="1"/>
  <c r="H621" i="3" s="1"/>
  <c r="D622" i="3"/>
  <c r="E622" i="3" s="1"/>
  <c r="F622" i="3" s="1"/>
  <c r="H622" i="3" s="1"/>
  <c r="D623" i="3"/>
  <c r="E623" i="3" s="1"/>
  <c r="F623" i="3" s="1"/>
  <c r="H623" i="3" s="1"/>
  <c r="D624" i="3"/>
  <c r="E624" i="3" s="1"/>
  <c r="F624" i="3" s="1"/>
  <c r="H624" i="3" s="1"/>
  <c r="D625" i="3"/>
  <c r="E625" i="3" s="1"/>
  <c r="F625" i="3" s="1"/>
  <c r="H625" i="3" s="1"/>
  <c r="D626" i="3"/>
  <c r="E626" i="3" s="1"/>
  <c r="F626" i="3" s="1"/>
  <c r="H626" i="3" s="1"/>
  <c r="D627" i="3"/>
  <c r="E627" i="3" s="1"/>
  <c r="F627" i="3" s="1"/>
  <c r="H627" i="3" s="1"/>
  <c r="D628" i="3"/>
  <c r="E628" i="3" s="1"/>
  <c r="F628" i="3" s="1"/>
  <c r="H628" i="3" s="1"/>
  <c r="D629" i="3"/>
  <c r="E629" i="3" s="1"/>
  <c r="F629" i="3" s="1"/>
  <c r="H629" i="3" s="1"/>
  <c r="D630" i="3"/>
  <c r="E630" i="3" s="1"/>
  <c r="F630" i="3" s="1"/>
  <c r="H630" i="3" s="1"/>
  <c r="D631" i="3"/>
  <c r="E631" i="3" s="1"/>
  <c r="F631" i="3" s="1"/>
  <c r="H631" i="3" s="1"/>
  <c r="D632" i="3"/>
  <c r="E632" i="3" s="1"/>
  <c r="F632" i="3" s="1"/>
  <c r="H632" i="3" s="1"/>
  <c r="D633" i="3"/>
  <c r="E633" i="3" s="1"/>
  <c r="F633" i="3" s="1"/>
  <c r="H633" i="3" s="1"/>
  <c r="D634" i="3"/>
  <c r="E634" i="3" s="1"/>
  <c r="F634" i="3" s="1"/>
  <c r="H634" i="3" s="1"/>
  <c r="D635" i="3"/>
  <c r="E635" i="3" s="1"/>
  <c r="F635" i="3" s="1"/>
  <c r="H635" i="3" s="1"/>
  <c r="D636" i="3"/>
  <c r="E636" i="3" s="1"/>
  <c r="F636" i="3" s="1"/>
  <c r="H636" i="3" s="1"/>
  <c r="D637" i="3"/>
  <c r="E637" i="3" s="1"/>
  <c r="F637" i="3" s="1"/>
  <c r="H637" i="3" s="1"/>
  <c r="D638" i="3"/>
  <c r="E638" i="3" s="1"/>
  <c r="F638" i="3" s="1"/>
  <c r="H638" i="3" s="1"/>
  <c r="D639" i="3"/>
  <c r="E639" i="3" s="1"/>
  <c r="F639" i="3" s="1"/>
  <c r="H639" i="3" s="1"/>
  <c r="D640" i="3"/>
  <c r="E640" i="3"/>
  <c r="F640" i="3" s="1"/>
  <c r="H640" i="3" s="1"/>
  <c r="D641" i="3"/>
  <c r="E641" i="3" s="1"/>
  <c r="F641" i="3" s="1"/>
  <c r="H641" i="3" s="1"/>
  <c r="D642" i="3"/>
  <c r="E642" i="3" s="1"/>
  <c r="F642" i="3" s="1"/>
  <c r="H642" i="3" s="1"/>
  <c r="D643" i="3"/>
  <c r="E643" i="3" s="1"/>
  <c r="F643" i="3" s="1"/>
  <c r="H643" i="3" s="1"/>
  <c r="D644" i="3"/>
  <c r="E644" i="3" s="1"/>
  <c r="F644" i="3" s="1"/>
  <c r="H644" i="3" s="1"/>
  <c r="D645" i="3"/>
  <c r="E645" i="3" s="1"/>
  <c r="F645" i="3" s="1"/>
  <c r="H645" i="3" s="1"/>
  <c r="D646" i="3"/>
  <c r="E646" i="3" s="1"/>
  <c r="F646" i="3" s="1"/>
  <c r="H646" i="3" s="1"/>
  <c r="D647" i="3"/>
  <c r="E647" i="3" s="1"/>
  <c r="F647" i="3" s="1"/>
  <c r="H647" i="3" s="1"/>
  <c r="D648" i="3"/>
  <c r="E648" i="3" s="1"/>
  <c r="F648" i="3" s="1"/>
  <c r="H648" i="3" s="1"/>
  <c r="D649" i="3"/>
  <c r="E649" i="3" s="1"/>
  <c r="F649" i="3" s="1"/>
  <c r="H649" i="3" s="1"/>
  <c r="D650" i="3"/>
  <c r="E650" i="3" s="1"/>
  <c r="F650" i="3" s="1"/>
  <c r="H650" i="3" s="1"/>
  <c r="D651" i="3"/>
  <c r="E651" i="3" s="1"/>
  <c r="F651" i="3" s="1"/>
  <c r="H651" i="3" s="1"/>
  <c r="D652" i="3"/>
  <c r="E652" i="3" s="1"/>
  <c r="F652" i="3" s="1"/>
  <c r="H652" i="3" s="1"/>
  <c r="D653" i="3"/>
  <c r="E653" i="3" s="1"/>
  <c r="F653" i="3" s="1"/>
  <c r="H653" i="3" s="1"/>
  <c r="D654" i="3"/>
  <c r="E654" i="3" s="1"/>
  <c r="F654" i="3" s="1"/>
  <c r="H654" i="3" s="1"/>
  <c r="D655" i="3"/>
  <c r="E655" i="3" s="1"/>
  <c r="F655" i="3" s="1"/>
  <c r="H655" i="3" s="1"/>
  <c r="D656" i="3"/>
  <c r="E656" i="3" s="1"/>
  <c r="F656" i="3" s="1"/>
  <c r="H656" i="3" s="1"/>
  <c r="D657" i="3"/>
  <c r="E657" i="3" s="1"/>
  <c r="F657" i="3" s="1"/>
  <c r="D658" i="3"/>
  <c r="E658" i="3" s="1"/>
  <c r="F658" i="3" s="1"/>
  <c r="H658" i="3" s="1"/>
  <c r="D659" i="3"/>
  <c r="E659" i="3" s="1"/>
  <c r="F659" i="3" s="1"/>
  <c r="H659" i="3" s="1"/>
  <c r="D660" i="3"/>
  <c r="E660" i="3" s="1"/>
  <c r="F660" i="3" s="1"/>
  <c r="H660" i="3" s="1"/>
  <c r="D661" i="3"/>
  <c r="E661" i="3" s="1"/>
  <c r="F661" i="3" s="1"/>
  <c r="H661" i="3" s="1"/>
  <c r="D662" i="3"/>
  <c r="E662" i="3" s="1"/>
  <c r="F662" i="3" s="1"/>
  <c r="H662" i="3" s="1"/>
  <c r="D663" i="3"/>
  <c r="E663" i="3" s="1"/>
  <c r="F663" i="3" s="1"/>
  <c r="H663" i="3" s="1"/>
  <c r="D664" i="3"/>
  <c r="E664" i="3" s="1"/>
  <c r="F664" i="3" s="1"/>
  <c r="H664" i="3" s="1"/>
  <c r="D665" i="3"/>
  <c r="E665" i="3" s="1"/>
  <c r="F665" i="3" s="1"/>
  <c r="H665" i="3" s="1"/>
  <c r="D666" i="3"/>
  <c r="E666" i="3" s="1"/>
  <c r="F666" i="3" s="1"/>
  <c r="H666" i="3" s="1"/>
  <c r="D667" i="3"/>
  <c r="E667" i="3" s="1"/>
  <c r="F667" i="3" s="1"/>
  <c r="H667" i="3" s="1"/>
  <c r="D668" i="3"/>
  <c r="E668" i="3" s="1"/>
  <c r="F668" i="3" s="1"/>
  <c r="H668" i="3" s="1"/>
  <c r="D669" i="3"/>
  <c r="E669" i="3" s="1"/>
  <c r="F669" i="3" s="1"/>
  <c r="H669" i="3" s="1"/>
  <c r="D670" i="3"/>
  <c r="E670" i="3" s="1"/>
  <c r="F670" i="3" s="1"/>
  <c r="H670" i="3" s="1"/>
  <c r="D671" i="3"/>
  <c r="E671" i="3" s="1"/>
  <c r="F671" i="3" s="1"/>
  <c r="H671" i="3" s="1"/>
  <c r="D672" i="3"/>
  <c r="E672" i="3"/>
  <c r="F672" i="3" s="1"/>
  <c r="H672" i="3" s="1"/>
  <c r="D673" i="3"/>
  <c r="E673" i="3" s="1"/>
  <c r="F673" i="3" s="1"/>
  <c r="H673" i="3" s="1"/>
  <c r="D674" i="3"/>
  <c r="E674" i="3" s="1"/>
  <c r="F674" i="3" s="1"/>
  <c r="H674" i="3" s="1"/>
  <c r="D675" i="3"/>
  <c r="E675" i="3" s="1"/>
  <c r="F675" i="3" s="1"/>
  <c r="H675" i="3" s="1"/>
  <c r="D676" i="3"/>
  <c r="E676" i="3" s="1"/>
  <c r="F676" i="3" s="1"/>
  <c r="H676" i="3" s="1"/>
  <c r="D677" i="3"/>
  <c r="E677" i="3" s="1"/>
  <c r="F677" i="3" s="1"/>
  <c r="H677" i="3" s="1"/>
  <c r="D678" i="3"/>
  <c r="E678" i="3" s="1"/>
  <c r="F678" i="3" s="1"/>
  <c r="H678" i="3" s="1"/>
  <c r="D679" i="3"/>
  <c r="E679" i="3" s="1"/>
  <c r="F679" i="3" s="1"/>
  <c r="H679" i="3" s="1"/>
  <c r="D680" i="3"/>
  <c r="E680" i="3" s="1"/>
  <c r="F680" i="3" s="1"/>
  <c r="H680" i="3" s="1"/>
  <c r="D681" i="3"/>
  <c r="E681" i="3" s="1"/>
  <c r="F681" i="3" s="1"/>
  <c r="H681" i="3" s="1"/>
  <c r="D682" i="3"/>
  <c r="E682" i="3" s="1"/>
  <c r="F682" i="3" s="1"/>
  <c r="H682" i="3" s="1"/>
  <c r="D683" i="3"/>
  <c r="E683" i="3" s="1"/>
  <c r="F683" i="3" s="1"/>
  <c r="H683" i="3" s="1"/>
  <c r="D684" i="3"/>
  <c r="E684" i="3" s="1"/>
  <c r="F684" i="3" s="1"/>
  <c r="H684" i="3" s="1"/>
  <c r="D685" i="3"/>
  <c r="E685" i="3" s="1"/>
  <c r="F685" i="3" s="1"/>
  <c r="H685" i="3" s="1"/>
  <c r="D686" i="3"/>
  <c r="E686" i="3" s="1"/>
  <c r="F686" i="3" s="1"/>
  <c r="H686" i="3" s="1"/>
  <c r="D687" i="3"/>
  <c r="E687" i="3" s="1"/>
  <c r="F687" i="3" s="1"/>
  <c r="H687" i="3" s="1"/>
  <c r="D688" i="3"/>
  <c r="E688" i="3" s="1"/>
  <c r="F688" i="3" s="1"/>
  <c r="H688" i="3" s="1"/>
  <c r="D689" i="3"/>
  <c r="E689" i="3" s="1"/>
  <c r="F689" i="3" s="1"/>
  <c r="H689" i="3" s="1"/>
  <c r="D690" i="3"/>
  <c r="E690" i="3" s="1"/>
  <c r="F690" i="3" s="1"/>
  <c r="H690" i="3" s="1"/>
  <c r="D691" i="3"/>
  <c r="E691" i="3" s="1"/>
  <c r="F691" i="3" s="1"/>
  <c r="H691" i="3" s="1"/>
  <c r="D692" i="3"/>
  <c r="E692" i="3"/>
  <c r="F692" i="3" s="1"/>
  <c r="H692" i="3" s="1"/>
  <c r="D693" i="3"/>
  <c r="E693" i="3" s="1"/>
  <c r="F693" i="3" s="1"/>
  <c r="H693" i="3" s="1"/>
  <c r="D694" i="3"/>
  <c r="E694" i="3" s="1"/>
  <c r="F694" i="3" s="1"/>
  <c r="H694" i="3" s="1"/>
  <c r="D695" i="3"/>
  <c r="E695" i="3" s="1"/>
  <c r="F695" i="3" s="1"/>
  <c r="H695" i="3" s="1"/>
  <c r="D696" i="3"/>
  <c r="E696" i="3" s="1"/>
  <c r="F696" i="3" s="1"/>
  <c r="H696" i="3" s="1"/>
  <c r="D697" i="3"/>
  <c r="E697" i="3" s="1"/>
  <c r="F697" i="3" s="1"/>
  <c r="H697" i="3" s="1"/>
  <c r="D698" i="3"/>
  <c r="E698" i="3" s="1"/>
  <c r="F698" i="3" s="1"/>
  <c r="H698" i="3" s="1"/>
  <c r="D699" i="3"/>
  <c r="E699" i="3" s="1"/>
  <c r="F699" i="3" s="1"/>
  <c r="H699" i="3" s="1"/>
  <c r="D700" i="3"/>
  <c r="E700" i="3" s="1"/>
  <c r="F700" i="3" s="1"/>
  <c r="H700" i="3" s="1"/>
  <c r="D701" i="3"/>
  <c r="E701" i="3" s="1"/>
  <c r="F701" i="3" s="1"/>
  <c r="H701" i="3" s="1"/>
  <c r="D702" i="3"/>
  <c r="E702" i="3" s="1"/>
  <c r="F702" i="3" s="1"/>
  <c r="H702" i="3" s="1"/>
  <c r="D703" i="3"/>
  <c r="E703" i="3" s="1"/>
  <c r="F703" i="3" s="1"/>
  <c r="H703" i="3" s="1"/>
  <c r="D704" i="3"/>
  <c r="E704" i="3"/>
  <c r="F704" i="3" s="1"/>
  <c r="H704" i="3" s="1"/>
  <c r="D705" i="3"/>
  <c r="E705" i="3" s="1"/>
  <c r="F705" i="3" s="1"/>
  <c r="H705" i="3" s="1"/>
  <c r="D706" i="3"/>
  <c r="E706" i="3" s="1"/>
  <c r="F706" i="3" s="1"/>
  <c r="H706" i="3" s="1"/>
  <c r="D707" i="3"/>
  <c r="E707" i="3" s="1"/>
  <c r="F707" i="3" s="1"/>
  <c r="H707" i="3" s="1"/>
  <c r="D708" i="3"/>
  <c r="E708" i="3" s="1"/>
  <c r="F708" i="3" s="1"/>
  <c r="H708" i="3" s="1"/>
  <c r="D709" i="3"/>
  <c r="E709" i="3" s="1"/>
  <c r="F709" i="3" s="1"/>
  <c r="H709" i="3" s="1"/>
  <c r="D710" i="3"/>
  <c r="E710" i="3" s="1"/>
  <c r="F710" i="3" s="1"/>
  <c r="H710" i="3" s="1"/>
  <c r="D711" i="3"/>
  <c r="E711" i="3" s="1"/>
  <c r="F711" i="3" s="1"/>
  <c r="H711" i="3" s="1"/>
  <c r="D712" i="3"/>
  <c r="E712" i="3" s="1"/>
  <c r="F712" i="3" s="1"/>
  <c r="H712" i="3" s="1"/>
  <c r="D713" i="3"/>
  <c r="E713" i="3" s="1"/>
  <c r="F713" i="3" s="1"/>
  <c r="D714" i="3"/>
  <c r="E714" i="3" s="1"/>
  <c r="F714" i="3" s="1"/>
  <c r="H714" i="3" s="1"/>
  <c r="D715" i="3"/>
  <c r="E715" i="3" s="1"/>
  <c r="F715" i="3" s="1"/>
  <c r="H715" i="3" s="1"/>
  <c r="D716" i="3"/>
  <c r="E716" i="3" s="1"/>
  <c r="F716" i="3" s="1"/>
  <c r="H716" i="3" s="1"/>
  <c r="D717" i="3"/>
  <c r="E717" i="3" s="1"/>
  <c r="F717" i="3" s="1"/>
  <c r="H717" i="3" s="1"/>
  <c r="D718" i="3"/>
  <c r="E718" i="3" s="1"/>
  <c r="F718" i="3" s="1"/>
  <c r="H718" i="3" s="1"/>
  <c r="D719" i="3"/>
  <c r="E719" i="3" s="1"/>
  <c r="F719" i="3" s="1"/>
  <c r="H719" i="3" s="1"/>
  <c r="D720" i="3"/>
  <c r="E720" i="3" s="1"/>
  <c r="F720" i="3" s="1"/>
  <c r="H720" i="3" s="1"/>
  <c r="D721" i="3"/>
  <c r="E721" i="3" s="1"/>
  <c r="F721" i="3" s="1"/>
  <c r="H721" i="3" s="1"/>
  <c r="D722" i="3"/>
  <c r="E722" i="3" s="1"/>
  <c r="F722" i="3" s="1"/>
  <c r="H722" i="3" s="1"/>
  <c r="D723" i="3"/>
  <c r="E723" i="3" s="1"/>
  <c r="F723" i="3" s="1"/>
  <c r="H723" i="3" s="1"/>
  <c r="D724" i="3"/>
  <c r="E724" i="3"/>
  <c r="F724" i="3" s="1"/>
  <c r="H724" i="3" s="1"/>
  <c r="D725" i="3"/>
  <c r="E725" i="3" s="1"/>
  <c r="F725" i="3" s="1"/>
  <c r="H725" i="3" s="1"/>
  <c r="D726" i="3"/>
  <c r="E726" i="3" s="1"/>
  <c r="F726" i="3" s="1"/>
  <c r="H726" i="3" s="1"/>
  <c r="D727" i="3"/>
  <c r="E727" i="3" s="1"/>
  <c r="F727" i="3" s="1"/>
  <c r="H727" i="3" s="1"/>
  <c r="D728" i="3"/>
  <c r="E728" i="3" s="1"/>
  <c r="F728" i="3" s="1"/>
  <c r="H728" i="3" s="1"/>
  <c r="D729" i="3"/>
  <c r="E729" i="3" s="1"/>
  <c r="F729" i="3" s="1"/>
  <c r="H729" i="3" s="1"/>
  <c r="D730" i="3"/>
  <c r="E730" i="3" s="1"/>
  <c r="F730" i="3" s="1"/>
  <c r="H730" i="3" s="1"/>
  <c r="D731" i="3"/>
  <c r="E731" i="3" s="1"/>
  <c r="F731" i="3" s="1"/>
  <c r="H731" i="3" s="1"/>
  <c r="D732" i="3"/>
  <c r="E732" i="3" s="1"/>
  <c r="F732" i="3" s="1"/>
  <c r="H732" i="3" s="1"/>
  <c r="D733" i="3"/>
  <c r="E733" i="3" s="1"/>
  <c r="F733" i="3" s="1"/>
  <c r="H733" i="3" s="1"/>
  <c r="D734" i="3"/>
  <c r="E734" i="3" s="1"/>
  <c r="F734" i="3" s="1"/>
  <c r="H734" i="3" s="1"/>
  <c r="D735" i="3"/>
  <c r="E735" i="3" s="1"/>
  <c r="F735" i="3" s="1"/>
  <c r="H735" i="3" s="1"/>
  <c r="D736" i="3"/>
  <c r="E736" i="3" s="1"/>
  <c r="F736" i="3" s="1"/>
  <c r="H736" i="3" s="1"/>
  <c r="D737" i="3"/>
  <c r="E737" i="3" s="1"/>
  <c r="F737" i="3" s="1"/>
  <c r="H737" i="3" s="1"/>
  <c r="D738" i="3"/>
  <c r="E738" i="3" s="1"/>
  <c r="F738" i="3" s="1"/>
  <c r="H738" i="3" s="1"/>
  <c r="D739" i="3"/>
  <c r="E739" i="3" s="1"/>
  <c r="F739" i="3" s="1"/>
  <c r="H739" i="3" s="1"/>
  <c r="D740" i="3"/>
  <c r="E740" i="3"/>
  <c r="F740" i="3" s="1"/>
  <c r="H740" i="3" s="1"/>
  <c r="D741" i="3"/>
  <c r="E741" i="3" s="1"/>
  <c r="F741" i="3" s="1"/>
  <c r="H741" i="3" s="1"/>
  <c r="D742" i="3"/>
  <c r="E742" i="3" s="1"/>
  <c r="F742" i="3" s="1"/>
  <c r="H742" i="3" s="1"/>
  <c r="D743" i="3"/>
  <c r="E743" i="3" s="1"/>
  <c r="F743" i="3" s="1"/>
  <c r="H743" i="3" s="1"/>
  <c r="D744" i="3"/>
  <c r="E744" i="3" s="1"/>
  <c r="F744" i="3" s="1"/>
  <c r="H744" i="3" s="1"/>
  <c r="D745" i="3"/>
  <c r="E745" i="3" s="1"/>
  <c r="F745" i="3" s="1"/>
  <c r="H745" i="3" s="1"/>
  <c r="D746" i="3"/>
  <c r="E746" i="3" s="1"/>
  <c r="F746" i="3" s="1"/>
  <c r="H746" i="3" s="1"/>
  <c r="D747" i="3"/>
  <c r="E747" i="3" s="1"/>
  <c r="F747" i="3" s="1"/>
  <c r="H747" i="3" s="1"/>
  <c r="D748" i="3"/>
  <c r="E748" i="3" s="1"/>
  <c r="F748" i="3" s="1"/>
  <c r="H748" i="3" s="1"/>
  <c r="D749" i="3"/>
  <c r="E749" i="3" s="1"/>
  <c r="F749" i="3" s="1"/>
  <c r="H749" i="3" s="1"/>
  <c r="D750" i="3"/>
  <c r="E750" i="3" s="1"/>
  <c r="F750" i="3" s="1"/>
  <c r="H750" i="3" s="1"/>
  <c r="D751" i="3"/>
  <c r="E751" i="3" s="1"/>
  <c r="F751" i="3" s="1"/>
  <c r="H751" i="3" s="1"/>
  <c r="D752" i="3"/>
  <c r="E752" i="3"/>
  <c r="F752" i="3" s="1"/>
  <c r="H752" i="3" s="1"/>
  <c r="D753" i="3"/>
  <c r="E753" i="3" s="1"/>
  <c r="F753" i="3" s="1"/>
  <c r="H753" i="3" s="1"/>
  <c r="D754" i="3"/>
  <c r="E754" i="3" s="1"/>
  <c r="F754" i="3" s="1"/>
  <c r="H754" i="3" s="1"/>
  <c r="D509" i="3"/>
  <c r="E509" i="3" s="1"/>
  <c r="F509" i="3" s="1"/>
  <c r="H509" i="3" s="1"/>
  <c r="B10" i="3"/>
  <c r="D34" i="3"/>
  <c r="D10" i="3" s="1"/>
  <c r="C10" i="3" s="1"/>
  <c r="C33" i="3"/>
  <c r="D33" i="3" s="1"/>
  <c r="E33" i="3" s="1"/>
  <c r="F33" i="3" s="1"/>
  <c r="B35" i="3"/>
  <c r="I29" i="3"/>
  <c r="I28" i="3"/>
  <c r="I27" i="3"/>
  <c r="I26" i="3"/>
  <c r="I25" i="3"/>
  <c r="I24" i="3"/>
  <c r="I23" i="3"/>
  <c r="I22" i="3"/>
  <c r="I21" i="3"/>
  <c r="I20" i="3"/>
  <c r="I19" i="3"/>
  <c r="I18" i="3"/>
  <c r="I17" i="3"/>
  <c r="I16" i="3"/>
  <c r="I15" i="3"/>
  <c r="D15" i="3"/>
  <c r="E15" i="3" s="1"/>
  <c r="F15" i="3"/>
  <c r="G15" i="3"/>
  <c r="D16" i="3"/>
  <c r="E16" i="3" s="1"/>
  <c r="F16" i="3"/>
  <c r="G16" i="3"/>
  <c r="D17" i="3"/>
  <c r="E17" i="3" s="1"/>
  <c r="F17" i="3"/>
  <c r="G17" i="3"/>
  <c r="D18" i="3"/>
  <c r="E18" i="3" s="1"/>
  <c r="F18" i="3"/>
  <c r="G18" i="3"/>
  <c r="D19" i="3"/>
  <c r="E19" i="3" s="1"/>
  <c r="F19" i="3"/>
  <c r="G19" i="3"/>
  <c r="D20" i="3"/>
  <c r="E20" i="3" s="1"/>
  <c r="F20" i="3"/>
  <c r="G20" i="3"/>
  <c r="D21" i="3"/>
  <c r="E21" i="3" s="1"/>
  <c r="F21" i="3"/>
  <c r="G21" i="3"/>
  <c r="D22" i="3"/>
  <c r="E22" i="3" s="1"/>
  <c r="F22" i="3"/>
  <c r="G22" i="3"/>
  <c r="D23" i="3"/>
  <c r="E23" i="3" s="1"/>
  <c r="F23" i="3"/>
  <c r="G23" i="3"/>
  <c r="D24" i="3"/>
  <c r="E24" i="3" s="1"/>
  <c r="F24" i="3"/>
  <c r="G24" i="3"/>
  <c r="D25" i="3"/>
  <c r="E25" i="3" s="1"/>
  <c r="F25" i="3"/>
  <c r="G25" i="3"/>
  <c r="D26" i="3"/>
  <c r="E26" i="3" s="1"/>
  <c r="F26" i="3"/>
  <c r="G26" i="3"/>
  <c r="D27" i="3"/>
  <c r="E27" i="3" s="1"/>
  <c r="F27" i="3"/>
  <c r="G27" i="3"/>
  <c r="D28" i="3"/>
  <c r="E28" i="3" s="1"/>
  <c r="F28" i="3"/>
  <c r="G28" i="3"/>
  <c r="D29" i="3"/>
  <c r="E29" i="3" s="1"/>
  <c r="F29" i="3"/>
  <c r="G29" i="3"/>
  <c r="E14" i="3"/>
  <c r="D14" i="3"/>
  <c r="G14" i="3"/>
  <c r="F14" i="3"/>
  <c r="G13" i="3"/>
  <c r="F13" i="3"/>
  <c r="H10" i="3"/>
  <c r="H9" i="3"/>
  <c r="E33" i="48" l="1"/>
  <c r="F33" i="48" s="1"/>
  <c r="E33" i="26"/>
  <c r="F33" i="2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Dell_Owner</author>
  </authors>
  <commentList>
    <comment ref="A1" authorId="0" shapeId="0" xr:uid="{295094B2-4BDF-419A-89DA-6D059B157D27}">
      <text>
        <r>
          <rPr>
            <sz val="9"/>
            <color indexed="81"/>
            <rFont val="Tahoma"/>
            <family val="2"/>
          </rPr>
          <t>In a linear regression model the predicted value of the dependent variable
is assumed to be a linear, additive function of the independent variables,
i.e., a constant plus the sum of the independent variables respectively
multiplied by other constants, which are called their coefficients.
These are strong assumptions.  They imply that the predicted change
in the dependent variable is a straight-line function of the change
in any independent variable, holding the other variables fixed at any
values of their own, and the slope of this line does not depend on
the other variables, and the predicted change in the dependent variable
due to simultaneous changes in two or more independent variables is
the sum of the changes that would be predicted due to each one separately.
Furthermore, the unexplained variations in the data are usually assumed
to be independently and identically normally distributed for all values
of the independent variables.   In other words, if the true coefficient
values were exactly known, the error in every prediction (big or small)
would be be drawn from the same normal distribution, and the errors
in any two predictions would be statistically independent.
In some settings these strong assumptions can be justified on the basis
of established theory and practice or on physical and economic reasoning
or on the design of an experiment, but in many situations, especially
those in which model selection is one of the goals, their validity
must be confirmed through exploratory data analysis and careful examination
of diagnostic statistics and charts that are available in the regression
model output.  Violations that are detected may point you in the direction
of a better model.
To see the model equation written out, unhide the rows at the top of
this worksheet.</t>
        </r>
      </text>
    </comment>
    <comment ref="B1" authorId="0" shapeId="0" xr:uid="{02037F46-3CA1-494A-B5BB-6A29B137D367}">
      <text>
        <r>
          <rPr>
            <sz val="9"/>
            <color indexed="81"/>
            <rFont val="Tahoma"/>
            <family val="2"/>
          </rPr>
          <t>Model 1 (#vars=15, n=246, AdjRsq=0.975)
Dependent variable = PRICE.Ln 
Run time = 02/05/2018 03:04:06
File name = DD_AF_Price_Prdiction_model_final.xlsx
Computer name = DESKTOP-A1N8O3F
Program file name = RegressItLogistic.xlam
Version number = 2018.03.01
Execution time = 00h:00m:12s</t>
        </r>
      </text>
    </comment>
    <comment ref="B9" authorId="0" shapeId="0" xr:uid="{0A076F44-5F78-425B-91AD-7456F579C7FB}">
      <text>
        <r>
          <rPr>
            <sz val="9"/>
            <color indexed="81"/>
            <rFont val="Tahoma"/>
            <family val="2"/>
          </rPr>
          <t>R-squared is the fraction by which the sample variance of the model's
errors is less than the sample variance of the dependent variable,
i.e., it is the fractional reduction in error variance compared to
what would be obtained with a constant-only model. Equivalently, it
is equal to 1 minus the square of {the sample standard deviation of
the errors divided by the sample standard deviation of the dependent
variable}.
There is no absolute standard for an acceptable value of this statistic.
 That depends on the nature of the data, the variance-changing transformations
(if any) that have already been applied to the dependent variable,
the decision or inference context in which the model is to be used,
and the reasonableness of  the model's assumptions in that context.
If the setting is one in which the model equation is given (as in a
designed experiment) and interest centers on whether the effects of
independent variables are non-zero rather than on their predictive
accuracy in individual cases, then a low value of R-squared may not
be a cause for concern.  The F-statistic may be relatively more important
in that case.
If the setting is one in which the variables are time series and there
is a very strong and visually obvious time pattern in the dependent
variable (e.g., a trend or random-walk or seasonal pattern), then you
should expect to be able to achieve a very high value of R-squared.
 A better measure of the model's usefulness in that case is to compare
its error statistics against those of a naive time series model.  The
mean absolute scaled error (MASE) statistic provides such a test.</t>
        </r>
      </text>
    </comment>
    <comment ref="C9" authorId="0" shapeId="0" xr:uid="{C81528B0-050A-40DE-8F7E-C1997A401682}">
      <text>
        <r>
          <rPr>
            <sz val="9"/>
            <color indexed="81"/>
            <rFont val="Tahoma"/>
            <family val="2"/>
          </rPr>
          <t>Adjusted R-squared is an unbiased estimate of the fractional reduction
in error variance that the regression model achieves relative to a
constant-only model.  It is equal to 1 minus the square of {the standard
error of the regression divided by the sample standard deviation of
the dependent variable}.</t>
        </r>
      </text>
    </comment>
    <comment ref="D9" authorId="0" shapeId="0" xr:uid="{22FE9D2D-C9F8-4FB4-806A-95BBC5F1D0C7}">
      <text>
        <r>
          <rPr>
            <sz val="9"/>
            <color indexed="81"/>
            <rFont val="Tahoma"/>
            <family val="2"/>
          </rPr>
          <t>The standard error of the regression is the estimated standard deviation
of the errors that the model would make if the values of its coefficients
were exactly known, assuming that the model is correct.
It is equal to the sample standard deviation of the errors multiplied
by a degree-of-freedom adjustment factor which is the square root of
(n-1)/(n-k-1), where n is the sample size and k is the number of independent
variables. Equivalently, it is the square root of the residual mean
square in the ANOVA table, as in the cell formula used here.
The standard error of the regression can also be expressed as the standard
deviation of the dependent variable multiplied by the square root of
1 minus adjusted R-squared. Thus, for models fitted to the same sample
of the same dependent variable, the standard error of the regression
goes down as adjusted R-squared goes up and vice versa.
The standard error of the regression is a lower bound on the standard
error of any forecast from the model. In that sense it can be viewed
as the model's bottom line in real terms for purposes of forecasting.
Note that it is measured in the same units as the dependent variable,
so its value also depends on how that variable is scaled.</t>
        </r>
      </text>
    </comment>
    <comment ref="E9" authorId="0" shapeId="0" xr:uid="{64D7C844-FB8F-4F4E-ABF5-FBCED242FE96}">
      <text>
        <r>
          <rPr>
            <sz val="9"/>
            <color indexed="81"/>
            <rFont val="Tahoma"/>
            <family val="2"/>
          </rPr>
          <t>This is the standard deviation of the dependent variable, which would
be the standard error of the regression in a constant-only model.</t>
        </r>
      </text>
    </comment>
    <comment ref="F9" authorId="0" shapeId="0" xr:uid="{C8AB662D-D71A-437C-B19C-0C2B8D2A54A7}">
      <text>
        <r>
          <rPr>
            <sz val="9"/>
            <color indexed="81"/>
            <rFont val="Tahoma"/>
            <family val="2"/>
          </rPr>
          <t>The number of fitted values is the number of rows in the sample for
which values of the dependent variable and all the independent variables
are available.   If it is less than the number of data rows in the
file and/or it varies among models, then some variables in the model
have missing values (blanks or text in some cells).  In such cases
you should make sure that you understand the reasons for the missing
values and be cautious in comparing models whose samples are not the
same.  You may want to avoid using predictors whose sample sizes are
much less than those of other variables.  Note that time transformations
such as lags and differences will reduce the sample size by the number
of lags they use.  In some situations where samples differ among models
that are being compared, you may want to make a second copy of the
dependent variable and delete its values in rows where independent
variables in any of the models have missing values.</t>
        </r>
      </text>
    </comment>
    <comment ref="G9" authorId="0" shapeId="0" xr:uid="{8564EFA4-C374-4223-B37A-5B3C152D5098}">
      <text>
        <r>
          <rPr>
            <sz val="9"/>
            <color indexed="81"/>
            <rFont val="Tahoma"/>
            <family val="2"/>
          </rPr>
          <t>The number of missing values is the number of rows in which any of
the variables included in the model are missing or have non-numeric
values.</t>
        </r>
      </text>
    </comment>
    <comment ref="H9" authorId="0" shapeId="0" xr:uid="{536AD6BD-2247-4465-B785-7E6C6A2B6F69}">
      <text>
        <r>
          <rPr>
            <sz val="9"/>
            <color indexed="81"/>
            <rFont val="Tahoma"/>
            <family val="2"/>
          </rPr>
          <t>The critical t-value is the number of standard errors to be added to
and subtracted from estimated model coefficients and forecasts in order
to compute the corresponding upper and lower confidence limits.   The
formulas for these calculations are contained in the confidence limit
cells on this worksheet.  The critical t-value is determined by the
chosen confidence level and the model's number of degrees of freedom
for error (number of fitted values minus number of parameters, including
the constant), using Excel's TINV (t-inverse) function.  It is approximately
equal to 2 for a 95% confidence interval unless the number of degrees
of freedom is very small.</t>
        </r>
      </text>
    </comment>
    <comment ref="I9" authorId="0" shapeId="0" xr:uid="{D04BE33D-D316-48DF-AC90-207B9CF272CE}">
      <text>
        <r>
          <rPr>
            <sz val="9"/>
            <color indexed="81"/>
            <rFont val="Tahoma"/>
            <family val="2"/>
          </rPr>
          <t>The confidence level in the cell below is linked to confidence interval
formulas on the worksheet and is adjustable.  You can enter a new value
or use the Conf+ and Conf-  buttons on the RegressIt ribbon to change
it.</t>
        </r>
      </text>
    </comment>
    <comment ref="A12" authorId="0" shapeId="0" xr:uid="{08E31B95-BA9B-4388-9F35-85E9BC0618C2}">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A13" authorId="0" shapeId="0" xr:uid="{FF54E641-F7A3-4048-A083-AC531F52EA86}">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B13" authorId="0" shapeId="0" xr:uid="{6CAC3F39-3CA2-4B79-BE41-EAB15409C167}">
      <text>
        <r>
          <rPr>
            <sz val="9"/>
            <color indexed="81"/>
            <rFont val="Tahoma"/>
            <family val="2"/>
          </rPr>
          <t>The coefficient of an independent variable is the change in the predicted
value of the dependent variable per unit of change in that variable,
holding the other variables fixed at any values of their own.  In a
multiple regression model its value depends to some extent on which
other variables are included (i.e., on which other things are held
to be equal as it is hypothetically varied), and its magnitude or even
its sign may change if other variables with which it is correlated
are added or removed.
The coefficient is measured in units of the dependent variable divided
by units of the independent variable, so its value depends on how the
variables are scaled as well as on the estimated strength of their
statistical relationships.
If the coefficient of an important variable is huge or tiny relative
to the number of digits visible in the cell in all of your models,
then for easier reading of the results you may wish to consider changing
its units by rescaling it by several powers of 10 before doing your
analysis.</t>
        </r>
      </text>
    </comment>
    <comment ref="C13" authorId="0" shapeId="0" xr:uid="{879465F7-59A5-4A46-9F9A-87BB1379DA1C}">
      <text>
        <r>
          <rPr>
            <sz val="9"/>
            <color indexed="81"/>
            <rFont val="Tahoma"/>
            <family val="2"/>
          </rPr>
          <t>The standard error of a coefficient is the (estimated) standard deviation
of the error that has been made in estimating it from the given sample
of data in the context of the given model.
In general it gets smaller in proportion to 1 divided by the square
root of the sample size as the sample size increases.  Thus, 4 times
as much data should be expected to reduce the standard errors of all
the coefficient estimates by a factor of 2 (approximately), assuming
that the additional data is described by the same model.</t>
        </r>
      </text>
    </comment>
    <comment ref="D13" authorId="0" shapeId="0" xr:uid="{1307E1E5-F569-44BA-99C4-C1E079E388F3}">
      <text>
        <r>
          <rPr>
            <sz val="9"/>
            <color indexed="81"/>
            <rFont val="Tahoma"/>
            <family val="2"/>
          </rPr>
          <t xml:space="preserve">The t-statistic of an independent variable is its estimated coefficient
divided by the coefficient's own standard error, i.e., its number of
standard errors away from zero.  The t-stat's value (which has the
same sign as the coefficient) is an indicator of whether that variable
has been found to have a measurably non-zero effect in explaining or
predicting variations in the dependent variable, in the context of
other variables included in the same model.
The t-statistic associated with any one variable is model-dependent.
 Its value may change, sometimes significantly, if other related variables
are added or removed.  Also, the t-stat of a variable whose true coefficient
is non-zero tends to grow larger in magnitude as the sample size increases,
because standard errors of coefficients grow smaller as the sample
size increases.
A commonly used rule of thumb is that a variable's contribution to
a model is not statistically significant if its t-stat is less than
2 in absolute value, i.e., if its estimated value is less than 2 standard
errors away from zero, which is the approximate standard for significance
at the 0.05 level. This is not a hard-and-fast rule, but as a practical
matter the removal of a variable whose t-stat is much less than 2 in
magnitude will probably not increase the standard error of the regression
by very much.
Whether a variable should be removed also depends on other considerations,
such as the objectives of the analysis and whether there are other
supporting arguments for its use in the presence of the other variables.
  If the model specification is a priori unknown and the data have
been collected in an ad hoc fashion, simpler is generally better. </t>
        </r>
      </text>
    </comment>
    <comment ref="E13" authorId="0" shapeId="0" xr:uid="{D39E79EA-B6CC-4B9A-8385-BFCE2CAA4CAD}">
      <text>
        <r>
          <rPr>
            <sz val="9"/>
            <color indexed="81"/>
            <rFont val="Tahoma"/>
            <family val="2"/>
          </rPr>
          <t>The P-value of a coefficient is determined from its t-stat.   It is
the probability of obtaining a t-stat that large or larger in magnitude
if the true coefficient of that variable is zero and the model assumptions
are otherwise correct.  Under those assumptions, the distribution of
the t-statistic is a Student's t distribution, which is almost the
same as a standard normal distribution unless the sample size is very
small.  P-values are computed from t-stats using Excel's TDIST function,
as seen in the cell formulas below.
A common rule of thumb is that a variable's contribution is not statistically
significant if its coefficient's P-value is greater than 0.05, which
indicates that there is a 1-in-20 or greater probability of obtaining
a value that large in magnitude by pure chance if the true coefficient
of that variable is zero and the rest of the model specification is
correct.  This is essentially the same standard of insignificance as
having a t-stat less than 2 in magnitude.
It is not required to keep a variable whose P-value is less than 0.05
or remove one whose P-value is greater than 0.05, although you should
generally avoid including marginally significant variables without
other supporting logic or design considerations.  Sometimes a group
of variables forms a logical unit that should not be broken up.  For
example, they might be dummy variables that are used to identify mutually
exclusive treatments in a designed experiment, or they might be seasons
of the year in a time series forecasting model.  In such cases you
generally do not pick and choose among them individually on the basis
of their P-values and t-stats.</t>
        </r>
      </text>
    </comment>
    <comment ref="F13" authorId="0" shapeId="0" xr:uid="{E1B586B8-40B0-42C3-BC17-4B2F0044DBF7}">
      <text>
        <r>
          <rPr>
            <sz val="9"/>
            <color indexed="81"/>
            <rFont val="Tahoma"/>
            <family val="2"/>
          </rPr>
          <t>Lower and upper confidence limits for a coefficient estimate are obtained
by adding or subtracting the appropriate number of standard errors
for that confidence level. They can be roughly interpreted as intervals
within which there is a given probability that the true value lies
if the model's assumptions are all correct and there is no a priori
information about its coefficient values.*
95% confidence limits, which are commonly reported by default, are
roughly equal to the coefficient estimate plus or minus 2 standard
errors.  The 95% level has no cosmic significance other than that it
is based (approximately) on a nice round number of standard errors
and a 19-out-of-20 chance is an easy-to-understand benchmark of quite-likely-but-not-certain.
 You may sometimes wish to present intervals for other confidence levels
depending on the decision context.  For example, a 50% confidence interval
(a coin flip) is plus-or-minus two-thirds of a standard error.
The exact number of standard errors to use for a given confidence level
is computed by the formula in cell H10 on this worksheet, which uses
Excel's TINV (t-inverse) function.  This formula contains a cell reference
to the confidence level entered in cell I10, which can be changed interactively
after fitting the model by using the Conf+ and Conf- buttons on the
RegressIt toolbar.  Try this and watch how all the numbers change.
There is a logical connection between confidence intervals and P-values
as indicators of significantly-different-from-zero: a P-value is less
than x if and only if the corresponding 100(1-x)% confidence interval
does not include zero.  In particular, P&lt;0.05 if and only if the 95%
confidence interval does not include zero.
*Technically speaking, an x% confidence interval is an interval calculated
by a mathematical formula which has the property that, over the long
run, when applied to models whose assumptions are correct, it will
cover the true value x% of the time.  This is not quite the same thing
as saying that it has an x% chance of covering the true value in your
particular case, particularly if the correctness of your model is not
established.</t>
        </r>
      </text>
    </comment>
    <comment ref="H13" authorId="0" shapeId="0" xr:uid="{519F7AB5-AA62-4BD2-8BB2-4031C878843C}">
      <text>
        <r>
          <rPr>
            <sz val="9"/>
            <color indexed="81"/>
            <rFont val="Tahoma"/>
            <family val="2"/>
          </rPr>
          <t>The variance inflation factor (VIF) of an independent variable is a
measure of its multicollinearity with the other variables, i.e., its
redundance with them in the context of a linear equation. In particular,
the VIF of an independent variable is equal to 1 divided by 1-minus-R-squared
in a regression of itself on the others. If there is only 1 variable,
its VIF is 1 by definition.  VIF's are not computed for models with
no constant.
A commonly used standard of technically-significant multicollinearity
is a VIF is greater than 10, which corresponds to an R-squared of 90%
in regressing that independent variable on the others.
The VIF's do not depend on the correlations between the independent
variables and the dependent variable, though, so a large VIF is not
necessarily proof that a given variable adds no useful information
for purposes of prediction.
The correlation matrix of coefficient estimates provides another indicator
of whether one independent variable may be redundant with others in
the context of the given model, and it also indicates which other variables
are the likely suspects.</t>
        </r>
      </text>
    </comment>
    <comment ref="I13" authorId="0" shapeId="0" xr:uid="{0BFA07E2-8D7C-40F7-A9EF-77D23C38B4C7}">
      <text>
        <r>
          <rPr>
            <sz val="9"/>
            <color indexed="81"/>
            <rFont val="Tahoma"/>
            <family val="2"/>
          </rPr>
          <t>The standardized coefficient of an independent variable (also called
a beta coefficient) is the value that its coefficient would have if
all the variables were standardized, i.e., converted to units of standard
deviations from their respective means, then fitted by a model without
a constant.  Thus, it is the predicted number of standard deviations
of change in the dependent variable per standard deviation of change
in the independent variable, other things being equal.
The standardized coefficient can be computed from the unstandardized
one by multiplying it by that variable's standard deviation and then
dividing by the standard deviation of the dependent variable, as shown
in the formulas in the cells below.  The standard deviation of the
independent variable is embedded in this formula as a number.  The
standardized value of the constant is zero by definition, and standardized
coefficients are not computed for models with no constant.
The standardized coefficient is a unit-free indicator of the sign and
magnitude of the predictive effect of an independent variable.  In
a simple (1-variable) regression model the standardized coefficient
of an independent variable is simply its correlation with the dependent
variable, which is a number between -1 and +1.  In a multiple regression
model the standardized coefficients also generally fall in this range,
with values closer to -1 or +1 indicating more importance.  Values
outside this range could be indicators of multicollinearity.
Variables whose standardized coefficients are largest in magnitude
are not necessarily those whose t-stats are the largest in magnitude.
 A standardized coefficient measures the relative predictive value
of the variable in real terms, while a t-stat measures whether its
predictive value has merely been determined to be something other than
zero.  Also, unlike t-stats, standardized coefficients of correctly
included variables do not systematically get larger in magnitude as
the sample size increases.  Rather, their estimates just become more
accurate.</t>
        </r>
      </text>
    </comment>
    <comment ref="A14" authorId="0" shapeId="0" xr:uid="{FDFF37C5-A373-4F9B-9436-0697DE5E763F}">
      <text>
        <r>
          <rPr>
            <sz val="9"/>
            <color indexed="81"/>
            <rFont val="Tahoma"/>
            <family val="2"/>
          </rPr>
          <t>The inclusion of a constant in the model ensures that the forecasts
are centered in the data in the sense that the predicted value of the
dependent variable equals its mean value when the independent variables
are all equal to their own respective mean values, and the mean value
of the model's errors is zero within the sample. i.e., it is unbiased.
The constant is also the value that would be predicted for the dependent
variable if the values of the independent variables were all equal
to zero, but often that situation is not of interest or not even logically
possible.</t>
        </r>
      </text>
    </comment>
    <comment ref="A31" authorId="0" shapeId="0" xr:uid="{6177B300-5422-4A5C-876A-1034D6BA86A7}">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A32" authorId="0" shapeId="0" xr:uid="{29A66FEA-A6AE-467E-9157-9F84806F4047}">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E32" authorId="0" shapeId="0" xr:uid="{DAFAB887-B606-4DDD-B841-1532FE09207E}">
      <text>
        <r>
          <rPr>
            <sz val="9"/>
            <color indexed="81"/>
            <rFont val="Tahoma"/>
            <family val="2"/>
          </rPr>
          <t>Each of the sums of squares in the ANOVA table is divided by its associated
number of degrees of freedom in order to obtain a corresponding mean
square.  For the regression sum of squares the number of degrees of
freedom is the number of independent variables, and for the residual
sum of squares the number of degrees of freedom is the sample size
minus the total number of model parameters, including the constant.
 The ratio of their mean squares is the F statistic.  In other words,
the F-statistic is the explained-variance-per-degree-of-freedom-used
divided by the unexplained-variance-per-degree-of-freedom-not-used.
Ideally the F-statistic is significantly larger than 1, indicating
that the independent variables explain more than their share of the
variance of the independent variable, i.e., more than would have been
expected by chance.    The corresponding P-value indicates the statistical
significance of the amount by which the F-statistic is greater than
1, taking into account the sample size and number of variables.   In
a simple regression model the F-statistic is merely the square of the
t-statistic of the single independent variable, and their P-values
are the same.
The F-statistic is of particular interest in designed experiments where
the independent variables are dummies for mutually exclusive treatment
conditions and interactions and the question is whether they have a
non-zero overall effect.  In such settings the F-statistic may be much
more important than R-squared or the standard error of the regression
or the statistical significance of individual coefficients.</t>
        </r>
      </text>
    </comment>
    <comment ref="B38" authorId="0" shapeId="0" xr:uid="{F40658C7-DD5D-4739-83BD-B00568C282EB}">
      <text>
        <r>
          <rPr>
            <sz val="9"/>
            <color indexed="81"/>
            <rFont val="Tahoma"/>
            <family val="2"/>
          </rPr>
          <t>The sample mean of the errors is always zero if the model includes
a constant term.  It may be nonzero, reflecting positive or negative
bias in the predictions, if a constant is not included.</t>
        </r>
      </text>
    </comment>
    <comment ref="C38" authorId="0" shapeId="0" xr:uid="{4EFB642D-F625-4155-8C4A-11EC9B4F493C}">
      <text>
        <r>
          <rPr>
            <sz val="9"/>
            <color indexed="81"/>
            <rFont val="Tahoma"/>
            <family val="2"/>
          </rPr>
          <t>Root-Mean-Squared-Error is the square root of the average of the squared
errors, which is same as the population standard deviation of the errors
if the model includes a constant.  It is always slightly smaller than
the standard error of the regression, because it does not include an
adjustment for the number of parameters used to fit the data.</t>
        </r>
      </text>
    </comment>
    <comment ref="D38" authorId="0" shapeId="0" xr:uid="{DB8F9580-2C2D-4D63-B2DF-64203A88F7B3}">
      <text>
        <r>
          <rPr>
            <sz val="9"/>
            <color indexed="81"/>
            <rFont val="Tahoma"/>
            <family val="2"/>
          </rPr>
          <t>Mean Absolute Error is the average of the absolute values of the errors,
which is another measure of the size of a typical error.  It is less
sensitive than RMSE to the presence of extreme values and hence may
have more practical significance when the error distribution has long
tails.   MAE is typically smaller than RMSE, about 20% less on average
for errors that are normally distributed, so these two statistics cannot
be compared to each other.</t>
        </r>
      </text>
    </comment>
    <comment ref="G38" authorId="0" shapeId="0" xr:uid="{1A93009A-19AD-4678-89A9-2B8D236F3730}">
      <text>
        <r>
          <rPr>
            <sz val="9"/>
            <color indexed="81"/>
            <rFont val="Tahoma"/>
            <family val="2"/>
          </rPr>
          <t>Mean Absolute Percentage Error is the average of the absolute values
of the errors expressed in percentage terms.   It is defined only in
the case where the dependent variable is strictly positive.  If a natural
log transformation has been applied to the dependent variable, you
should not look at MAPE (if it is even displayed).  The model's MAE
in log units is approximately the same as the MAPE of its forecasts
in real units if it is not too large.  For example, if the model's
MAE is 0.05 in log units, this means that the MAPE of its forecasts
in real units is about 5%.</t>
        </r>
      </text>
    </comment>
    <comment ref="H38" authorId="0" shapeId="0" xr:uid="{683AD9AF-BB6C-43D9-94B4-22D96E78C2F8}">
      <text>
        <r>
          <rPr>
            <sz val="9"/>
            <color indexed="81"/>
            <rFont val="Tahoma"/>
            <family val="2"/>
          </rPr>
          <t>The Jarque-Bera statistic provides a test of the assumption that the
errors of the model are normally distributed, which is the basis of
formulas for calculating P-values and confidence intervals.  It is
based (only) on the sample skewness and kurtosis of the errors.  It
is not as accurate as the Anderson-Darling statistic for small samples
but is much more computationally efficient for large samples.  Here
the Anderson-Darling stat is used for sample sizes less than 2000 and
the Jarque-Bera stat otherwise 
The cell below shows the approximate P-value for judging the significance
of non-normality of the errors, as determined from the J-B stat. If
non-normality is very significant, i.e., if the P-value is very small
(see the attached cell comment for details), it is advisable to study
the other residual stats and plots to determine whether the problem
is systematic (possibly indicating the need for a nonlinear transformation
of the dependent variable, or the inclusion of a higher-order term
as a predictor, or partitioning of the sample), or whether it is due
to the influence of a small number of extreme errors, or whether it
is an artifact of a large sample.  If the sample is very large, a violation
of normality that is small in practical terms could be flagged as `statistically`
significant.
If no other flaws in the model are apparent, then the unexplainable
variations in the data just may not be normally distributed.  That
can happen if the situation is one in which the assumptions of the
Central Limit Theorem (many independent additive sources of noise)
do not apply to the errors.  The normal-error-distribution property
is not an absolute requirement for a useful regression model, particularly
if only point estimates are needed.  Its most important roles are in
placing confidence intervals around forecasts that are valid across
a wide range of confidence levels and in hypothesis testing with very
small samples.
The J-B stat is not the bottom line, just one of many indicators of
problems with model assumptions, and it should not be used as a basis
for ranking of models. Normality is much less important than the other
assumptions of regression analysis (relevance of the independent variables,
linearity and additivity of their effects, independence and constant
variance of the errors).   If it is violated, you should look for evidence
of more serious problems.</t>
        </r>
      </text>
    </comment>
    <comment ref="H39" authorId="0" shapeId="0" xr:uid="{93B6B942-1C7D-47B9-8995-789E38D006CF}">
      <text>
        <r>
          <rPr>
            <sz val="9"/>
            <color indexed="81"/>
            <rFont val="Tahoma"/>
            <family val="2"/>
          </rPr>
          <t>Jarque-Bera statistic = 40.299 (P=0.000)</t>
        </r>
      </text>
    </comment>
    <comment ref="A42" authorId="0" shapeId="0" xr:uid="{C5C157A4-203E-4D37-B73B-03C9944C75AA}">
      <text>
        <r>
          <rPr>
            <sz val="9"/>
            <color indexed="81"/>
            <rFont val="Tahoma"/>
            <family val="2"/>
          </rPr>
          <t>Correlations among estimated coefficients of the independent variables
(which are not the same as the correlations among the variables themselves)
are measures of the extent to which errors in estimating different
coefficients are correlated with each other.  Large values for these
statistics (say, greater than 0.9 in magnitude) are another indicator
of multicollinearity.   If the VIF of an independent variable is very
large, the correlation matrix of coefficient estimates may shed light
on which other variables are potentially redundant with it for purposes
of prediction.
If the coefficient estimate of one independent variable is highly correlated
with the coefficient estimates of one or more others, its magnitude
and sign and apparent significance may be strongly affected by the
presence of the others, in which case it is hard to make stand-alone
inferences about its predictive or causal relevance.
High correlations among coefficient estimates do not necessarily mean
that variables must be removed, though. Sometimes a group of variables
forms a logical unit that should not be broken up.  Also, you should
ignore correlations that involve the constant.</t>
        </r>
      </text>
    </comment>
    <comment ref="A43" authorId="0" shapeId="0" xr:uid="{06FAD1BB-641F-4929-AD34-38400964785E}">
      <text>
        <r>
          <rPr>
            <sz val="9"/>
            <color indexed="81"/>
            <rFont val="Tahoma"/>
            <family val="2"/>
          </rPr>
          <t>Correlations among estimated coefficients of the independent variables
(which are not the same as the correlations among the variables themselves)
are measures of the extent to which errors in estimating different
coefficients are correlated with each other.  Large values for these
statistics (say, greater than 0.9 in magnitude) are another indicator
of multicollinearity.   If the VIF of an independent variable is very
large, the correlation matrix of coefficient estimates may shed light
on which other variables are potentially redundant with it for purposes
of prediction.
If the coefficient estimate of one independent variable is highly correlated
with the coefficient estimates of one or more others, its magnitude
and sign and apparent significance may be strongly affected by the
presence of the others, in which case it is hard to make stand-alone
inferences about its predictive or causal relevance.
High correlations among coefficient estimates do not necessarily mean
that variables must be removed, though. Sometimes a group of variables
forms a logical unit that should not be broken up.  Also, you should
ignore correlations that involve the constant.</t>
        </r>
      </text>
    </comment>
    <comment ref="A86" authorId="0" shapeId="0" xr:uid="{E3DDA3C5-5223-47D5-AE3A-017A353D7463}">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87" authorId="0" shapeId="0" xr:uid="{9DC076C2-19BD-45E9-A440-76CA11C720AD}">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109" authorId="0" shapeId="0" xr:uid="{31A51014-1533-469E-AAC2-4C4292CEBB4B}">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110" authorId="0" shapeId="0" xr:uid="{B8F83399-65E3-4EDB-B4E9-4869B641ABC5}">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130" authorId="0" shapeId="0" xr:uid="{2EA9F3F2-DAB2-4076-AD5D-A8658F8044B6}">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31" authorId="0" shapeId="0" xr:uid="{12632120-AD36-48A1-A623-9D26E9AAE27B}">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52" authorId="0" shapeId="0" xr:uid="{1E1894B4-EB2E-4EA3-A43F-B35057DC8BDD}">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 ref="A153" authorId="0" shapeId="0" xr:uid="{D7E97048-BBDE-44FA-B12D-399CF8AF8DC6}">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 ref="A174" authorId="0" shapeId="0" xr:uid="{EC811238-3581-42E0-8F23-B0229B38CD3D}">
      <text>
        <r>
          <rPr>
            <sz val="9"/>
            <color indexed="81"/>
            <rFont val="Tahoma"/>
            <family val="2"/>
          </rPr>
          <t>Plots of residuals versus all the independent variables can be helpful
in determining whether particular independent variables are associated
with problems seen in the other residual plots.  In theory the residuals
should be identically normally distributed with a mean of zero when
plotted versus any independent variable, as well as versus time or
versus the predictions.  The things to watch for here are the same
as those to be watched for in the residual-versus-predicted-value plot,
namely a systematic nonlinear pattern and/or a tendency to make systematically
larger (or perhaps systematically smaller) errors for larger values
of some variables.  It is not necessary for the points to be evenly
distributed from left to right on these plots:  clumps or vertical
lines are OK.  What is important is that the vertical distribution
of points should be the same and should be centered around zero as
you scan from left to right.</t>
        </r>
      </text>
    </comment>
    <comment ref="A175" authorId="0" shapeId="0" xr:uid="{D79082ED-345D-4E1B-88F7-5843ED105C69}">
      <text>
        <r>
          <rPr>
            <sz val="9"/>
            <color indexed="81"/>
            <rFont val="Tahoma"/>
            <family val="2"/>
          </rPr>
          <t>Plots of residuals versus all the independent variables can be helpful
in determining whether particular independent variables are associated
with problems seen in the other residual plots.  In theory the residuals
should be identically normally distributed with a mean of zero when
plotted versus any independent variable, as well as versus time or
versus the predictions.  The things to watch for here are the same
as those to be watched for in the residual-versus-predicted-value plot,
namely a systematic nonlinear pattern and/or a tendency to make systematically
larger (or perhaps systematically smaller) errors for larger values
of some variables.  It is not necessary for the points to be evenly
distributed from left to right on these plots:  clumps or vertical
lines are OK.  What is important is that the vertical distribution
of points should be the same and should be centered around zero as
you scan from left to right.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Dell_Owner</author>
  </authors>
  <commentList>
    <comment ref="A1" authorId="0" shapeId="0" xr:uid="{B649EF6E-CFAD-47BD-A0F5-DDF5C79DD532}">
      <text>
        <r>
          <rPr>
            <sz val="9"/>
            <color indexed="81"/>
            <rFont val="Tahoma"/>
            <family val="2"/>
          </rPr>
          <t>In a linear regression model the predicted value of the dependent variable
is assumed to be a linear, additive function of the independent variables,
i.e., a constant plus the sum of the independent variables respectively
multiplied by other constants, which are called their coefficients.
These are strong assumptions.  They imply that the predicted change
in the dependent variable is a straight-line function of the change
in any independent variable, holding the other variables fixed at any
values of their own, and the slope of this line does not depend on
the other variables, and the predicted change in the dependent variable
due to simultaneous changes in two or more independent variables is
the sum of the changes that would be predicted due to each one separately.
Furthermore, the unexplained variations in the data are usually assumed
to be independently and identically normally distributed for all values
of the independent variables.   In other words, if the true coefficient
values were exactly known, the error in every prediction (big or small)
would be be drawn from the same normal distribution, and the errors
in any two predictions would be statistically independent.
In some settings these strong assumptions can be justified on the basis
of established theory and practice or on physical and economic reasoning
or on the design of an experiment, but in many situations, especially
those in which model selection is one of the goals, their validity
must be confirmed through exploratory data analysis and careful examination
of diagnostic statistics and charts that are available in the regression
model output.  Violations that are detected may point you in the direction
of a better model.
To see the model equation written out, unhide the rows at the top of
this worksheet.</t>
        </r>
      </text>
    </comment>
    <comment ref="B1" authorId="0" shapeId="0" xr:uid="{13D2A690-CFF0-4F5B-AD27-B4E07EB49017}">
      <text>
        <r>
          <rPr>
            <sz val="9"/>
            <color indexed="81"/>
            <rFont val="Tahoma"/>
            <family val="2"/>
          </rPr>
          <t>Model 2 (#vars=15, n=246, AdjRsq=0.975)
Dependent variable = PRICE.Ln 
Run time = 02/05/2018 03:07:29
File name = DD_AF_Price_Prdiction_model_final.xlsx
Computer name = DESKTOP-A1N8O3F
Program file name = RegressItLogistic.xlam
Version number = 2018.03.01
Execution time = 00h:00m:11s</t>
        </r>
      </text>
    </comment>
    <comment ref="B9" authorId="0" shapeId="0" xr:uid="{5D88853C-C9FA-43C5-9935-AE6A51B31A4A}">
      <text>
        <r>
          <rPr>
            <sz val="9"/>
            <color indexed="81"/>
            <rFont val="Tahoma"/>
            <family val="2"/>
          </rPr>
          <t>R-squared is the fraction by which the sample variance of the model's
errors is less than the sample variance of the dependent variable,
i.e., it is the fractional reduction in error variance compared to
what would be obtained with a constant-only model. Equivalently, it
is equal to 1 minus the square of {the sample standard deviation of
the errors divided by the sample standard deviation of the dependent
variable}.
There is no absolute standard for an acceptable value of this statistic.
 That depends on the nature of the data, the variance-changing transformations
(if any) that have already been applied to the dependent variable,
the decision or inference context in which the model is to be used,
and the reasonableness of  the model's assumptions in that context.
If the setting is one in which the model equation is given (as in a
designed experiment) and interest centers on whether the effects of
independent variables are non-zero rather than on their predictive
accuracy in individual cases, then a low value of R-squared may not
be a cause for concern.  The F-statistic may be relatively more important
in that case.
If the setting is one in which the variables are time series and there
is a very strong and visually obvious time pattern in the dependent
variable (e.g., a trend or random-walk or seasonal pattern), then you
should expect to be able to achieve a very high value of R-squared.
 A better measure of the model's usefulness in that case is to compare
its error statistics against those of a naive time series model.  The
mean absolute scaled error (MASE) statistic provides such a test.</t>
        </r>
      </text>
    </comment>
    <comment ref="C9" authorId="0" shapeId="0" xr:uid="{C55F737D-DD03-4F04-A59C-C6D27B70D40A}">
      <text>
        <r>
          <rPr>
            <sz val="9"/>
            <color indexed="81"/>
            <rFont val="Tahoma"/>
            <family val="2"/>
          </rPr>
          <t>Adjusted R-squared is an unbiased estimate of the fractional reduction
in error variance that the regression model achieves relative to a
constant-only model.  It is equal to 1 minus the square of {the standard
error of the regression divided by the sample standard deviation of
the dependent variable}.</t>
        </r>
      </text>
    </comment>
    <comment ref="D9" authorId="0" shapeId="0" xr:uid="{32081622-0B3B-4C19-A6B9-F74C560DA838}">
      <text>
        <r>
          <rPr>
            <sz val="9"/>
            <color indexed="81"/>
            <rFont val="Tahoma"/>
            <family val="2"/>
          </rPr>
          <t>The standard error of the regression is the estimated standard deviation
of the errors that the model would make if the values of its coefficients
were exactly known, assuming that the model is correct.
It is equal to the sample standard deviation of the errors multiplied
by a degree-of-freedom adjustment factor which is the square root of
(n-1)/(n-k-1), where n is the sample size and k is the number of independent
variables. Equivalently, it is the square root of the residual mean
square in the ANOVA table, as in the cell formula used here.
The standard error of the regression can also be expressed as the standard
deviation of the dependent variable multiplied by the square root of
1 minus adjusted R-squared. Thus, for models fitted to the same sample
of the same dependent variable, the standard error of the regression
goes down as adjusted R-squared goes up and vice versa.
The standard error of the regression is a lower bound on the standard
error of any forecast from the model. In that sense it can be viewed
as the model's bottom line in real terms for purposes of forecasting.
Note that it is measured in the same units as the dependent variable,
so its value also depends on how that variable is scaled.</t>
        </r>
      </text>
    </comment>
    <comment ref="E9" authorId="0" shapeId="0" xr:uid="{ED63743D-AB0F-4446-A955-8740402AEC66}">
      <text>
        <r>
          <rPr>
            <sz val="9"/>
            <color indexed="81"/>
            <rFont val="Tahoma"/>
            <family val="2"/>
          </rPr>
          <t>This is the standard deviation of the dependent variable, which would
be the standard error of the regression in a constant-only model.</t>
        </r>
      </text>
    </comment>
    <comment ref="F9" authorId="0" shapeId="0" xr:uid="{D0952889-C78B-4892-BC36-655DADC0AFAF}">
      <text>
        <r>
          <rPr>
            <sz val="9"/>
            <color indexed="81"/>
            <rFont val="Tahoma"/>
            <family val="2"/>
          </rPr>
          <t>The number of fitted values is the number of rows in the sample for
which values of the dependent variable and all the independent variables
are available.   If it is less than the number of data rows in the
file and/or it varies among models, then some variables in the model
have missing values (blanks or text in some cells).  In such cases
you should make sure that you understand the reasons for the missing
values and be cautious in comparing models whose samples are not the
same.  You may want to avoid using predictors whose sample sizes are
much less than those of other variables.  Note that time transformations
such as lags and differences will reduce the sample size by the number
of lags they use.  In some situations where samples differ among models
that are being compared, you may want to make a second copy of the
dependent variable and delete its values in rows where independent
variables in any of the models have missing values.</t>
        </r>
      </text>
    </comment>
    <comment ref="G9" authorId="0" shapeId="0" xr:uid="{4C37867F-40D8-44B3-8F12-B7AF050BD5CB}">
      <text>
        <r>
          <rPr>
            <sz val="9"/>
            <color indexed="81"/>
            <rFont val="Tahoma"/>
            <family val="2"/>
          </rPr>
          <t>The number of missing values is the number of rows in which any of
the variables included in the model are missing or have non-numeric
values.</t>
        </r>
      </text>
    </comment>
    <comment ref="H9" authorId="0" shapeId="0" xr:uid="{AE2F4D71-3604-495A-9ECB-9B219B43B4D8}">
      <text>
        <r>
          <rPr>
            <sz val="9"/>
            <color indexed="81"/>
            <rFont val="Tahoma"/>
            <family val="2"/>
          </rPr>
          <t>The critical t-value is the number of standard errors to be added to
and subtracted from estimated model coefficients and forecasts in order
to compute the corresponding upper and lower confidence limits.   The
formulas for these calculations are contained in the confidence limit
cells on this worksheet.  The critical t-value is determined by the
chosen confidence level and the model's number of degrees of freedom
for error (number of fitted values minus number of parameters, including
the constant), using Excel's TINV (t-inverse) function.  It is approximately
equal to 2 for a 95% confidence interval unless the number of degrees
of freedom is very small.</t>
        </r>
      </text>
    </comment>
    <comment ref="I9" authorId="0" shapeId="0" xr:uid="{7ECF96FC-5224-41E6-8441-955E7823817C}">
      <text>
        <r>
          <rPr>
            <sz val="9"/>
            <color indexed="81"/>
            <rFont val="Tahoma"/>
            <family val="2"/>
          </rPr>
          <t>The confidence level in the cell below is linked to confidence interval
formulas on the worksheet and is adjustable.  You can enter a new value
or use the Conf+ and Conf-  buttons on the RegressIt ribbon to change
it.</t>
        </r>
      </text>
    </comment>
    <comment ref="A12" authorId="0" shapeId="0" xr:uid="{ECA0AAE9-757B-4DC3-A6BF-0DA6F3027F13}">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A13" authorId="0" shapeId="0" xr:uid="{4AAD2E0B-A7CF-46C0-A1D5-1B64B86894E3}">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B13" authorId="0" shapeId="0" xr:uid="{B0E01921-9467-4923-93E1-9646309841A5}">
      <text>
        <r>
          <rPr>
            <sz val="9"/>
            <color indexed="81"/>
            <rFont val="Tahoma"/>
            <family val="2"/>
          </rPr>
          <t>The coefficient of an independent variable is the change in the predicted
value of the dependent variable per unit of change in that variable,
holding the other variables fixed at any values of their own.  In a
multiple regression model its value depends to some extent on which
other variables are included (i.e., on which other things are held
to be equal as it is hypothetically varied), and its magnitude or even
its sign may change if other variables with which it is correlated
are added or removed.
The coefficient is measured in units of the dependent variable divided
by units of the independent variable, so its value depends on how the
variables are scaled as well as on the estimated strength of their
statistical relationships.
If the coefficient of an important variable is huge or tiny relative
to the number of digits visible in the cell in all of your models,
then for easier reading of the results you may wish to consider changing
its units by rescaling it by several powers of 10 before doing your
analysis.</t>
        </r>
      </text>
    </comment>
    <comment ref="C13" authorId="0" shapeId="0" xr:uid="{CF06E4CF-AA4B-4661-9C4F-D067881AEF5B}">
      <text>
        <r>
          <rPr>
            <sz val="9"/>
            <color indexed="81"/>
            <rFont val="Tahoma"/>
            <family val="2"/>
          </rPr>
          <t>The standard error of a coefficient is the (estimated) standard deviation
of the error that has been made in estimating it from the given sample
of data in the context of the given model.
In general it gets smaller in proportion to 1 divided by the square
root of the sample size as the sample size increases.  Thus, 4 times
as much data should be expected to reduce the standard errors of all
the coefficient estimates by a factor of 2 (approximately), assuming
that the additional data is described by the same model.</t>
        </r>
      </text>
    </comment>
    <comment ref="D13" authorId="0" shapeId="0" xr:uid="{1191533C-6A51-4E92-8215-C63D5B453741}">
      <text>
        <r>
          <rPr>
            <sz val="9"/>
            <color indexed="81"/>
            <rFont val="Tahoma"/>
            <family val="2"/>
          </rPr>
          <t xml:space="preserve">The t-statistic of an independent variable is its estimated coefficient
divided by the coefficient's own standard error, i.e., its number of
standard errors away from zero.  The t-stat's value (which has the
same sign as the coefficient) is an indicator of whether that variable
has been found to have a measurably non-zero effect in explaining or
predicting variations in the dependent variable, in the context of
other variables included in the same model.
The t-statistic associated with any one variable is model-dependent.
 Its value may change, sometimes significantly, if other related variables
are added or removed.  Also, the t-stat of a variable whose true coefficient
is non-zero tends to grow larger in magnitude as the sample size increases,
because standard errors of coefficients grow smaller as the sample
size increases.
A commonly used rule of thumb is that a variable's contribution to
a model is not statistically significant if its t-stat is less than
2 in absolute value, i.e., if its estimated value is less than 2 standard
errors away from zero, which is the approximate standard for significance
at the 0.05 level. This is not a hard-and-fast rule, but as a practical
matter the removal of a variable whose t-stat is much less than 2 in
magnitude will probably not increase the standard error of the regression
by very much.
Whether a variable should be removed also depends on other considerations,
such as the objectives of the analysis and whether there are other
supporting arguments for its use in the presence of the other variables.
  If the model specification is a priori unknown and the data have
been collected in an ad hoc fashion, simpler is generally better. </t>
        </r>
      </text>
    </comment>
    <comment ref="E13" authorId="0" shapeId="0" xr:uid="{B85826E2-918A-45D2-B464-79EF082833B1}">
      <text>
        <r>
          <rPr>
            <sz val="9"/>
            <color indexed="81"/>
            <rFont val="Tahoma"/>
            <family val="2"/>
          </rPr>
          <t>The P-value of a coefficient is determined from its t-stat.   It is
the probability of obtaining a t-stat that large or larger in magnitude
if the true coefficient of that variable is zero and the model assumptions
are otherwise correct.  Under those assumptions, the distribution of
the t-statistic is a Student's t distribution, which is almost the
same as a standard normal distribution unless the sample size is very
small.  P-values are computed from t-stats using Excel's TDIST function,
as seen in the cell formulas below.
A common rule of thumb is that a variable's contribution is not statistically
significant if its coefficient's P-value is greater than 0.05, which
indicates that there is a 1-in-20 or greater probability of obtaining
a value that large in magnitude by pure chance if the true coefficient
of that variable is zero and the rest of the model specification is
correct.  This is essentially the same standard of insignificance as
having a t-stat less than 2 in magnitude.
It is not required to keep a variable whose P-value is less than 0.05
or remove one whose P-value is greater than 0.05, although you should
generally avoid including marginally significant variables without
other supporting logic or design considerations.  Sometimes a group
of variables forms a logical unit that should not be broken up.  For
example, they might be dummy variables that are used to identify mutually
exclusive treatments in a designed experiment, or they might be seasons
of the year in a time series forecasting model.  In such cases you
generally do not pick and choose among them individually on the basis
of their P-values and t-stats.</t>
        </r>
      </text>
    </comment>
    <comment ref="F13" authorId="0" shapeId="0" xr:uid="{5634DBE8-F90A-48AD-9C4B-B4900F8CDC55}">
      <text>
        <r>
          <rPr>
            <sz val="9"/>
            <color indexed="81"/>
            <rFont val="Tahoma"/>
            <family val="2"/>
          </rPr>
          <t>Lower and upper confidence limits for a coefficient estimate are obtained
by adding or subtracting the appropriate number of standard errors
for that confidence level. They can be roughly interpreted as intervals
within which there is a given probability that the true value lies
if the model's assumptions are all correct and there is no a priori
information about its coefficient values.*
95% confidence limits, which are commonly reported by default, are
roughly equal to the coefficient estimate plus or minus 2 standard
errors.  The 95% level has no cosmic significance other than that it
is based (approximately) on a nice round number of standard errors
and a 19-out-of-20 chance is an easy-to-understand benchmark of quite-likely-but-not-certain.
 You may sometimes wish to present intervals for other confidence levels
depending on the decision context.  For example, a 50% confidence interval
(a coin flip) is plus-or-minus two-thirds of a standard error.
The exact number of standard errors to use for a given confidence level
is computed by the formula in cell H10 on this worksheet, which uses
Excel's TINV (t-inverse) function.  This formula contains a cell reference
to the confidence level entered in cell I10, which can be changed interactively
after fitting the model by using the Conf+ and Conf- buttons on the
RegressIt toolbar.  Try this and watch how all the numbers change.
There is a logical connection between confidence intervals and P-values
as indicators of significantly-different-from-zero: a P-value is less
than x if and only if the corresponding 100(1-x)% confidence interval
does not include zero.  In particular, P&lt;0.05 if and only if the 95%
confidence interval does not include zero.
*Technically speaking, an x% confidence interval is an interval calculated
by a mathematical formula which has the property that, over the long
run, when applied to models whose assumptions are correct, it will
cover the true value x% of the time.  This is not quite the same thing
as saying that it has an x% chance of covering the true value in your
particular case, particularly if the correctness of your model is not
established.</t>
        </r>
      </text>
    </comment>
    <comment ref="H13" authorId="0" shapeId="0" xr:uid="{11B57FAC-C96C-4003-A773-E6EC3AA860E4}">
      <text>
        <r>
          <rPr>
            <sz val="9"/>
            <color indexed="81"/>
            <rFont val="Tahoma"/>
            <family val="2"/>
          </rPr>
          <t>The variance inflation factor (VIF) of an independent variable is a
measure of its multicollinearity with the other variables, i.e., its
redundance with them in the context of a linear equation. In particular,
the VIF of an independent variable is equal to 1 divided by 1-minus-R-squared
in a regression of itself on the others. If there is only 1 variable,
its VIF is 1 by definition.  VIF's are not computed for models with
no constant.
A commonly used standard of technically-significant multicollinearity
is a VIF is greater than 10, which corresponds to an R-squared of 90%
in regressing that independent variable on the others.
The VIF's do not depend on the correlations between the independent
variables and the dependent variable, though, so a large VIF is not
necessarily proof that a given variable adds no useful information
for purposes of prediction.
The correlation matrix of coefficient estimates provides another indicator
of whether one independent variable may be redundant with others in
the context of the given model, and it also indicates which other variables
are the likely suspects.</t>
        </r>
      </text>
    </comment>
    <comment ref="I13" authorId="0" shapeId="0" xr:uid="{55B60EFA-1D5A-4FA1-AB2B-F74D487B8540}">
      <text>
        <r>
          <rPr>
            <sz val="9"/>
            <color indexed="81"/>
            <rFont val="Tahoma"/>
            <family val="2"/>
          </rPr>
          <t>The standardized coefficient of an independent variable (also called
a beta coefficient) is the value that its coefficient would have if
all the variables were standardized, i.e., converted to units of standard
deviations from their respective means, then fitted by a model without
a constant.  Thus, it is the predicted number of standard deviations
of change in the dependent variable per standard deviation of change
in the independent variable, other things being equal.
The standardized coefficient can be computed from the unstandardized
one by multiplying it by that variable's standard deviation and then
dividing by the standard deviation of the dependent variable, as shown
in the formulas in the cells below.  The standard deviation of the
independent variable is embedded in this formula as a number.  The
standardized value of the constant is zero by definition, and standardized
coefficients are not computed for models with no constant.
The standardized coefficient is a unit-free indicator of the sign and
magnitude of the predictive effect of an independent variable.  In
a simple (1-variable) regression model the standardized coefficient
of an independent variable is simply its correlation with the dependent
variable, which is a number between -1 and +1.  In a multiple regression
model the standardized coefficients also generally fall in this range,
with values closer to -1 or +1 indicating more importance.  Values
outside this range could be indicators of multicollinearity.
Variables whose standardized coefficients are largest in magnitude
are not necessarily those whose t-stats are the largest in magnitude.
 A standardized coefficient measures the relative predictive value
of the variable in real terms, while a t-stat measures whether its
predictive value has merely been determined to be something other than
zero.  Also, unlike t-stats, standardized coefficients of correctly
included variables do not systematically get larger in magnitude as
the sample size increases.  Rather, their estimates just become more
accurate.</t>
        </r>
      </text>
    </comment>
    <comment ref="A14" authorId="0" shapeId="0" xr:uid="{418EC8FB-8A19-4A12-8E4B-206DC22536EE}">
      <text>
        <r>
          <rPr>
            <sz val="9"/>
            <color indexed="81"/>
            <rFont val="Tahoma"/>
            <family val="2"/>
          </rPr>
          <t>The inclusion of a constant in the model ensures that the forecasts
are centered in the data in the sense that the predicted value of the
dependent variable equals its mean value when the independent variables
are all equal to their own respective mean values, and the mean value
of the model's errors is zero within the sample. i.e., it is unbiased.
The constant is also the value that would be predicted for the dependent
variable if the values of the independent variables were all equal
to zero, but often that situation is not of interest or not even logically
possible.</t>
        </r>
      </text>
    </comment>
    <comment ref="A31" authorId="0" shapeId="0" xr:uid="{B0A20844-078C-48DC-84AE-2E86B6659BAB}">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A32" authorId="0" shapeId="0" xr:uid="{1F6FD017-1397-440F-B0DA-BDE574B843A4}">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E32" authorId="0" shapeId="0" xr:uid="{8F8F227C-2384-4DE7-B4F9-A0EBAAD83BD2}">
      <text>
        <r>
          <rPr>
            <sz val="9"/>
            <color indexed="81"/>
            <rFont val="Tahoma"/>
            <family val="2"/>
          </rPr>
          <t>Each of the sums of squares in the ANOVA table is divided by its associated
number of degrees of freedom in order to obtain a corresponding mean
square.  For the regression sum of squares the number of degrees of
freedom is the number of independent variables, and for the residual
sum of squares the number of degrees of freedom is the sample size
minus the total number of model parameters, including the constant.
 The ratio of their mean squares is the F statistic.  In other words,
the F-statistic is the explained-variance-per-degree-of-freedom-used
divided by the unexplained-variance-per-degree-of-freedom-not-used.
Ideally the F-statistic is significantly larger than 1, indicating
that the independent variables explain more than their share of the
variance of the independent variable, i.e., more than would have been
expected by chance.    The corresponding P-value indicates the statistical
significance of the amount by which the F-statistic is greater than
1, taking into account the sample size and number of variables.   In
a simple regression model the F-statistic is merely the square of the
t-statistic of the single independent variable, and their P-values
are the same.
The F-statistic is of particular interest in designed experiments where
the independent variables are dummies for mutually exclusive treatment
conditions and interactions and the question is whether they have a
non-zero overall effect.  In such settings the F-statistic may be much
more important than R-squared or the standard error of the regression
or the statistical significance of individual coefficients.</t>
        </r>
      </text>
    </comment>
    <comment ref="B38" authorId="0" shapeId="0" xr:uid="{824CFDBB-BEB8-4549-9A27-8312F3BB0505}">
      <text>
        <r>
          <rPr>
            <sz val="9"/>
            <color indexed="81"/>
            <rFont val="Tahoma"/>
            <family val="2"/>
          </rPr>
          <t>The sample mean of the errors is always zero if the model includes
a constant term.  It may be nonzero, reflecting positive or negative
bias in the predictions, if a constant is not included.</t>
        </r>
      </text>
    </comment>
    <comment ref="C38" authorId="0" shapeId="0" xr:uid="{0DC5B5FB-8C07-4FE7-B8BB-044E93E2822C}">
      <text>
        <r>
          <rPr>
            <sz val="9"/>
            <color indexed="81"/>
            <rFont val="Tahoma"/>
            <family val="2"/>
          </rPr>
          <t>Root-Mean-Squared-Error is the square root of the average of the squared
errors, which is same as the population standard deviation of the errors
if the model includes a constant.  It is always slightly smaller than
the standard error of the regression, because it does not include an
adjustment for the number of parameters used to fit the data.</t>
        </r>
      </text>
    </comment>
    <comment ref="D38" authorId="0" shapeId="0" xr:uid="{D40AF70C-E76F-4510-94FA-680B44F9B8CC}">
      <text>
        <r>
          <rPr>
            <sz val="9"/>
            <color indexed="81"/>
            <rFont val="Tahoma"/>
            <family val="2"/>
          </rPr>
          <t>Mean Absolute Error is the average of the absolute values of the errors,
which is another measure of the size of a typical error.  It is less
sensitive than RMSE to the presence of extreme values and hence may
have more practical significance when the error distribution has long
tails.   MAE is typically smaller than RMSE, about 20% less on average
for errors that are normally distributed, so these two statistics cannot
be compared to each other.</t>
        </r>
      </text>
    </comment>
    <comment ref="G38" authorId="0" shapeId="0" xr:uid="{D8B1F914-8C56-4EF7-933A-B75DEDA39E6B}">
      <text>
        <r>
          <rPr>
            <sz val="9"/>
            <color indexed="81"/>
            <rFont val="Tahoma"/>
            <family val="2"/>
          </rPr>
          <t>Mean Absolute Percentage Error is the average of the absolute values
of the errors expressed in percentage terms.   It is defined only in
the case where the dependent variable is strictly positive.  If a natural
log transformation has been applied to the dependent variable, you
should not look at MAPE (if it is even displayed).  The model's MAE
in log units is approximately the same as the MAPE of its forecasts
in real units if it is not too large.  For example, if the model's
MAE is 0.05 in log units, this means that the MAPE of its forecasts
in real units is about 5%.</t>
        </r>
      </text>
    </comment>
    <comment ref="H38" authorId="0" shapeId="0" xr:uid="{95C2B0C8-38B7-4988-BDED-54895054870C}">
      <text>
        <r>
          <rPr>
            <sz val="9"/>
            <color indexed="81"/>
            <rFont val="Tahoma"/>
            <family val="2"/>
          </rPr>
          <t>The Jarque-Bera statistic provides a test of the assumption that the
errors of the model are normally distributed, which is the basis of
formulas for calculating P-values and confidence intervals.  It is
based (only) on the sample skewness and kurtosis of the errors.  It
is not as accurate as the Anderson-Darling statistic for small samples
but is much more computationally efficient for large samples.  Here
the Anderson-Darling stat is used for sample sizes less than 2000 and
the Jarque-Bera stat otherwise 
The cell below shows the approximate P-value for judging the significance
of non-normality of the errors, as determined from the J-B stat. If
non-normality is very significant, i.e., if the P-value is very small
(see the attached cell comment for details), it is advisable to study
the other residual stats and plots to determine whether the problem
is systematic (possibly indicating the need for a nonlinear transformation
of the dependent variable, or the inclusion of a higher-order term
as a predictor, or partitioning of the sample), or whether it is due
to the influence of a small number of extreme errors, or whether it
is an artifact of a large sample.  If the sample is very large, a violation
of normality that is small in practical terms could be flagged as `statistically`
significant.
If no other flaws in the model are apparent, then the unexplainable
variations in the data just may not be normally distributed.  That
can happen if the situation is one in which the assumptions of the
Central Limit Theorem (many independent additive sources of noise)
do not apply to the errors.  The normal-error-distribution property
is not an absolute requirement for a useful regression model, particularly
if only point estimates are needed.  Its most important roles are in
placing confidence intervals around forecasts that are valid across
a wide range of confidence levels and in hypothesis testing with very
small samples.
The J-B stat is not the bottom line, just one of many indicators of
problems with model assumptions, and it should not be used as a basis
for ranking of models. Normality is much less important than the other
assumptions of regression analysis (relevance of the independent variables,
linearity and additivity of their effects, independence and constant
variance of the errors).   If it is violated, you should look for evidence
of more serious problems.</t>
        </r>
      </text>
    </comment>
    <comment ref="H39" authorId="0" shapeId="0" xr:uid="{8C7C8DC2-1A42-4ABC-AEE6-2EC4F89D84F3}">
      <text>
        <r>
          <rPr>
            <sz val="9"/>
            <color indexed="81"/>
            <rFont val="Tahoma"/>
            <family val="2"/>
          </rPr>
          <t>Jarque-Bera statistic = 40.299 (P=0.000)</t>
        </r>
      </text>
    </comment>
    <comment ref="A42" authorId="0" shapeId="0" xr:uid="{F92193CF-E883-4A2F-9677-B85C43583B88}">
      <text>
        <r>
          <rPr>
            <sz val="9"/>
            <color indexed="81"/>
            <rFont val="Tahoma"/>
            <family val="2"/>
          </rPr>
          <t>Correlations among estimated coefficients of the independent variables
(which are not the same as the correlations among the variables themselves)
are measures of the extent to which errors in estimating different
coefficients are correlated with each other.  Large values for these
statistics (say, greater than 0.9 in magnitude) are another indicator
of multicollinearity.   If the VIF of an independent variable is very
large, the correlation matrix of coefficient estimates may shed light
on which other variables are potentially redundant with it for purposes
of prediction.
If the coefficient estimate of one independent variable is highly correlated
with the coefficient estimates of one or more others, its magnitude
and sign and apparent significance may be strongly affected by the
presence of the others, in which case it is hard to make stand-alone
inferences about its predictive or causal relevance.
High correlations among coefficient estimates do not necessarily mean
that variables must be removed, though. Sometimes a group of variables
forms a logical unit that should not be broken up.  Also, you should
ignore correlations that involve the constant.</t>
        </r>
      </text>
    </comment>
    <comment ref="A43" authorId="0" shapeId="0" xr:uid="{172207FF-89FD-46E0-9A6A-2B3687B5C395}">
      <text>
        <r>
          <rPr>
            <sz val="9"/>
            <color indexed="81"/>
            <rFont val="Tahoma"/>
            <family val="2"/>
          </rPr>
          <t>Correlations among estimated coefficients of the independent variables
(which are not the same as the correlations among the variables themselves)
are measures of the extent to which errors in estimating different
coefficients are correlated with each other.  Large values for these
statistics (say, greater than 0.9 in magnitude) are another indicator
of multicollinearity.   If the VIF of an independent variable is very
large, the correlation matrix of coefficient estimates may shed light
on which other variables are potentially redundant with it for purposes
of prediction.
If the coefficient estimate of one independent variable is highly correlated
with the coefficient estimates of one or more others, its magnitude
and sign and apparent significance may be strongly affected by the
presence of the others, in which case it is hard to make stand-alone
inferences about its predictive or causal relevance.
High correlations among coefficient estimates do not necessarily mean
that variables must be removed, though. Sometimes a group of variables
forms a logical unit that should not be broken up.  Also, you should
ignore correlations that involve the constant.</t>
        </r>
      </text>
    </comment>
    <comment ref="A86" authorId="0" shapeId="0" xr:uid="{70FD5846-26D6-4A62-B1B9-CA1FC9A5C626}">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87" authorId="0" shapeId="0" xr:uid="{8B8CCF58-EDEA-4CE6-AA26-33DE08651639}">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109" authorId="0" shapeId="0" xr:uid="{88FA944E-0F07-48F1-868D-1E22F4716185}">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110" authorId="0" shapeId="0" xr:uid="{02C65152-75AE-411A-8876-C3C96E713468}">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130" authorId="0" shapeId="0" xr:uid="{71EE0849-A314-4AB4-AF13-13D14C39C568}">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31" authorId="0" shapeId="0" xr:uid="{84793CCA-BF9A-466A-A090-CDF6D5BB0973}">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52" authorId="0" shapeId="0" xr:uid="{02FDC685-24B9-44EF-A49A-3A78F8EC9ECE}">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 ref="A153" authorId="0" shapeId="0" xr:uid="{57325C52-7840-4CC8-B309-600B6983F17B}">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 ref="A174" authorId="0" shapeId="0" xr:uid="{62E82055-62D8-4F61-8017-5C68F57C883F}">
      <text>
        <r>
          <rPr>
            <sz val="9"/>
            <color indexed="81"/>
            <rFont val="Tahoma"/>
            <family val="2"/>
          </rPr>
          <t>Plots of residuals versus all the independent variables can be helpful
in determining whether particular independent variables are associated
with problems seen in the other residual plots.  In theory the residuals
should be identically normally distributed with a mean of zero when
plotted versus any independent variable, as well as versus time or
versus the predictions.  The things to watch for here are the same
as those to be watched for in the residual-versus-predicted-value plot,
namely a systematic nonlinear pattern and/or a tendency to make systematically
larger (or perhaps systematically smaller) errors for larger values
of some variables.  It is not necessary for the points to be evenly
distributed from left to right on these plots:  clumps or vertical
lines are OK.  What is important is that the vertical distribution
of points should be the same and should be centered around zero as
you scan from left to right.</t>
        </r>
      </text>
    </comment>
    <comment ref="A175" authorId="0" shapeId="0" xr:uid="{D3DC33B3-C80D-4EE2-9E8E-8C149EAD47CA}">
      <text>
        <r>
          <rPr>
            <sz val="9"/>
            <color indexed="81"/>
            <rFont val="Tahoma"/>
            <family val="2"/>
          </rPr>
          <t>Plots of residuals versus all the independent variables can be helpful
in determining whether particular independent variables are associated
with problems seen in the other residual plots.  In theory the residuals
should be identically normally distributed with a mean of zero when
plotted versus any independent variable, as well as versus time or
versus the predictions.  The things to watch for here are the same
as those to be watched for in the residual-versus-predicted-value plot,
namely a systematic nonlinear pattern and/or a tendency to make systematically
larger (or perhaps systematically smaller) errors for larger values
of some variables.  It is not necessary for the points to be evenly
distributed from left to right on these plots:  clumps or vertical
lines are OK.  What is important is that the vertical distribution
of points should be the same and should be centered around zero as
you scan from left to right.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Dell_Owner</author>
  </authors>
  <commentList>
    <comment ref="A1" authorId="0" shapeId="0" xr:uid="{3BD3C9D1-C767-4412-B579-A2205D04282C}">
      <text>
        <r>
          <rPr>
            <sz val="9"/>
            <color indexed="81"/>
            <rFont val="Tahoma"/>
            <family val="2"/>
          </rPr>
          <t>In a linear regression model the predicted value of the dependent variable
is assumed to be a linear, additive function of the independent variables,
i.e., a constant plus the sum of the independent variables respectively
multiplied by other constants, which are called their coefficients.
These are strong assumptions.  They imply that the predicted change
in the dependent variable is a straight-line function of the change
in any independent variable, holding the other variables fixed at any
values of their own, and the slope of this line does not depend on
the other variables, and the predicted change in the dependent variable
due to simultaneous changes in two or more independent variables is
the sum of the changes that would be predicted due to each one separately.
Furthermore, the unexplained variations in the data are usually assumed
to be independently and identically normally distributed for all values
of the independent variables.   In other words, if the true coefficient
values were exactly known, the error in every prediction (big or small)
would be be drawn from the same normal distribution, and the errors
in any two predictions would be statistically independent.
In some settings these strong assumptions can be justified on the basis
of established theory and practice or on physical and economic reasoning
or on the design of an experiment, but in many situations, especially
those in which model selection is one of the goals, their validity
must be confirmed through exploratory data analysis and careful examination
of diagnostic statistics and charts that are available in the regression
model output.  Violations that are detected may point you in the direction
of a better model.
To see the model equation written out, unhide the rows at the top of
this worksheet.</t>
        </r>
      </text>
    </comment>
    <comment ref="B1" authorId="0" shapeId="0" xr:uid="{1EA6CFBB-CCA1-4D0A-BF82-CD4775FB022A}">
      <text>
        <r>
          <rPr>
            <sz val="9"/>
            <color indexed="81"/>
            <rFont val="Tahoma"/>
            <family val="2"/>
          </rPr>
          <t>Model 3 (#vars=15, n=246, AdjRsq=0.975)
Dependent variable = PRICE.Ln 
Run time = 02/05/2018 03:09:15
File name = DD_AF_Price_Prdiction_model_final.xlsx
Computer name = DESKTOP-A1N8O3F
Program file name = RegressItLogistic.xlam
Version number = 2018.03.01
Execution time = 00h:00m:10s</t>
        </r>
      </text>
    </comment>
    <comment ref="B9" authorId="0" shapeId="0" xr:uid="{11B37B2D-8E12-4432-9AC6-AF6FE667C319}">
      <text>
        <r>
          <rPr>
            <sz val="9"/>
            <color indexed="81"/>
            <rFont val="Tahoma"/>
            <family val="2"/>
          </rPr>
          <t>R-squared is the fraction by which the sample variance of the model's
errors is less than the sample variance of the dependent variable,
i.e., it is the fractional reduction in error variance compared to
what would be obtained with a constant-only model. Equivalently, it
is equal to 1 minus the square of {the sample standard deviation of
the errors divided by the sample standard deviation of the dependent
variable}.
There is no absolute standard for an acceptable value of this statistic.
 That depends on the nature of the data, the variance-changing transformations
(if any) that have already been applied to the dependent variable,
the decision or inference context in which the model is to be used,
and the reasonableness of  the model's assumptions in that context.
If the setting is one in which the model equation is given (as in a
designed experiment) and interest centers on whether the effects of
independent variables are non-zero rather than on their predictive
accuracy in individual cases, then a low value of R-squared may not
be a cause for concern.  The F-statistic may be relatively more important
in that case.
If the setting is one in which the variables are time series and there
is a very strong and visually obvious time pattern in the dependent
variable (e.g., a trend or random-walk or seasonal pattern), then you
should expect to be able to achieve a very high value of R-squared.
 A better measure of the model's usefulness in that case is to compare
its error statistics against those of a naive time series model.  The
mean absolute scaled error (MASE) statistic provides such a test.</t>
        </r>
      </text>
    </comment>
    <comment ref="C9" authorId="0" shapeId="0" xr:uid="{21899515-9898-4982-B8D5-6CB70E07DC27}">
      <text>
        <r>
          <rPr>
            <sz val="9"/>
            <color indexed="81"/>
            <rFont val="Tahoma"/>
            <family val="2"/>
          </rPr>
          <t>Adjusted R-squared is an unbiased estimate of the fractional reduction
in error variance that the regression model achieves relative to a
constant-only model.  It is equal to 1 minus the square of {the standard
error of the regression divided by the sample standard deviation of
the dependent variable}.</t>
        </r>
      </text>
    </comment>
    <comment ref="D9" authorId="0" shapeId="0" xr:uid="{C8D450BB-CD3E-4BE1-A027-25F6B40B57F4}">
      <text>
        <r>
          <rPr>
            <sz val="9"/>
            <color indexed="81"/>
            <rFont val="Tahoma"/>
            <family val="2"/>
          </rPr>
          <t>The standard error of the regression is the estimated standard deviation
of the errors that the model would make if the values of its coefficients
were exactly known, assuming that the model is correct.
It is equal to the sample standard deviation of the errors multiplied
by a degree-of-freedom adjustment factor which is the square root of
(n-1)/(n-k-1), where n is the sample size and k is the number of independent
variables. Equivalently, it is the square root of the residual mean
square in the ANOVA table, as in the cell formula used here.
The standard error of the regression can also be expressed as the standard
deviation of the dependent variable multiplied by the square root of
1 minus adjusted R-squared. Thus, for models fitted to the same sample
of the same dependent variable, the standard error of the regression
goes down as adjusted R-squared goes up and vice versa.
The standard error of the regression is a lower bound on the standard
error of any forecast from the model. In that sense it can be viewed
as the model's bottom line in real terms for purposes of forecasting.
Note that it is measured in the same units as the dependent variable,
so its value also depends on how that variable is scaled.</t>
        </r>
      </text>
    </comment>
    <comment ref="E9" authorId="0" shapeId="0" xr:uid="{EE0483D0-C234-4351-B835-293C1B92F6B9}">
      <text>
        <r>
          <rPr>
            <sz val="9"/>
            <color indexed="81"/>
            <rFont val="Tahoma"/>
            <family val="2"/>
          </rPr>
          <t>This is the standard deviation of the dependent variable, which would
be the standard error of the regression in a constant-only model.</t>
        </r>
      </text>
    </comment>
    <comment ref="F9" authorId="0" shapeId="0" xr:uid="{25E9C6BF-AEF2-4D9D-ADBC-897DBC01EA19}">
      <text>
        <r>
          <rPr>
            <sz val="9"/>
            <color indexed="81"/>
            <rFont val="Tahoma"/>
            <family val="2"/>
          </rPr>
          <t>The number of fitted values is the number of rows in the sample for
which values of the dependent variable and all the independent variables
are available.   If it is less than the number of data rows in the
file and/or it varies among models, then some variables in the model
have missing values (blanks or text in some cells).  In such cases
you should make sure that you understand the reasons for the missing
values and be cautious in comparing models whose samples are not the
same.  You may want to avoid using predictors whose sample sizes are
much less than those of other variables.  Note that time transformations
such as lags and differences will reduce the sample size by the number
of lags they use.  In some situations where samples differ among models
that are being compared, you may want to make a second copy of the
dependent variable and delete its values in rows where independent
variables in any of the models have missing values.</t>
        </r>
      </text>
    </comment>
    <comment ref="G9" authorId="0" shapeId="0" xr:uid="{FC35EE3F-0FDB-452D-953C-8E5D6C568DBB}">
      <text>
        <r>
          <rPr>
            <sz val="9"/>
            <color indexed="81"/>
            <rFont val="Tahoma"/>
            <family val="2"/>
          </rPr>
          <t>The number of missing values is the number of rows in which any of
the variables included in the model are missing or have non-numeric
values.</t>
        </r>
      </text>
    </comment>
    <comment ref="H9" authorId="0" shapeId="0" xr:uid="{06A56E85-9082-49B8-B7A4-7D116E137014}">
      <text>
        <r>
          <rPr>
            <sz val="9"/>
            <color indexed="81"/>
            <rFont val="Tahoma"/>
            <family val="2"/>
          </rPr>
          <t>The critical t-value is the number of standard errors to be added to
and subtracted from estimated model coefficients and forecasts in order
to compute the corresponding upper and lower confidence limits.   The
formulas for these calculations are contained in the confidence limit
cells on this worksheet.  The critical t-value is determined by the
chosen confidence level and the model's number of degrees of freedom
for error (number of fitted values minus number of parameters, including
the constant), using Excel's TINV (t-inverse) function.  It is approximately
equal to 2 for a 95% confidence interval unless the number of degrees
of freedom is very small.</t>
        </r>
      </text>
    </comment>
    <comment ref="I9" authorId="0" shapeId="0" xr:uid="{BB3ED411-5D57-4BAF-B687-C6DCC5F94E02}">
      <text>
        <r>
          <rPr>
            <sz val="9"/>
            <color indexed="81"/>
            <rFont val="Tahoma"/>
            <family val="2"/>
          </rPr>
          <t>The confidence level in the cell below is linked to confidence interval
formulas on the worksheet and is adjustable.  You can enter a new value
or use the Conf+ and Conf-  buttons on the RegressIt ribbon to change
it.</t>
        </r>
      </text>
    </comment>
    <comment ref="A12" authorId="0" shapeId="0" xr:uid="{47D1B027-37BF-42CB-A3F1-CB1448C8C1E6}">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A13" authorId="0" shapeId="0" xr:uid="{98B0EE41-1B4D-4D6F-8429-7A4683685291}">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B13" authorId="0" shapeId="0" xr:uid="{4F20055A-0200-415F-8FEE-0A781F29F093}">
      <text>
        <r>
          <rPr>
            <sz val="9"/>
            <color indexed="81"/>
            <rFont val="Tahoma"/>
            <family val="2"/>
          </rPr>
          <t>The coefficient of an independent variable is the change in the predicted
value of the dependent variable per unit of change in that variable,
holding the other variables fixed at any values of their own.  In a
multiple regression model its value depends to some extent on which
other variables are included (i.e., on which other things are held
to be equal as it is hypothetically varied), and its magnitude or even
its sign may change if other variables with which it is correlated
are added or removed.
The coefficient is measured in units of the dependent variable divided
by units of the independent variable, so its value depends on how the
variables are scaled as well as on the estimated strength of their
statistical relationships.
If the coefficient of an important variable is huge or tiny relative
to the number of digits visible in the cell in all of your models,
then for easier reading of the results you may wish to consider changing
its units by rescaling it by several powers of 10 before doing your
analysis.</t>
        </r>
      </text>
    </comment>
    <comment ref="C13" authorId="0" shapeId="0" xr:uid="{B5A5493E-8786-4DBB-BD6A-19BC2C4BEB03}">
      <text>
        <r>
          <rPr>
            <sz val="9"/>
            <color indexed="81"/>
            <rFont val="Tahoma"/>
            <family val="2"/>
          </rPr>
          <t>The standard error of a coefficient is the (estimated) standard deviation
of the error that has been made in estimating it from the given sample
of data in the context of the given model.
In general it gets smaller in proportion to 1 divided by the square
root of the sample size as the sample size increases.  Thus, 4 times
as much data should be expected to reduce the standard errors of all
the coefficient estimates by a factor of 2 (approximately), assuming
that the additional data is described by the same model.</t>
        </r>
      </text>
    </comment>
    <comment ref="D13" authorId="0" shapeId="0" xr:uid="{046660F1-6A3F-47B7-A32C-727060805D2D}">
      <text>
        <r>
          <rPr>
            <sz val="9"/>
            <color indexed="81"/>
            <rFont val="Tahoma"/>
            <family val="2"/>
          </rPr>
          <t xml:space="preserve">The t-statistic of an independent variable is its estimated coefficient
divided by the coefficient's own standard error, i.e., its number of
standard errors away from zero.  The t-stat's value (which has the
same sign as the coefficient) is an indicator of whether that variable
has been found to have a measurably non-zero effect in explaining or
predicting variations in the dependent variable, in the context of
other variables included in the same model.
The t-statistic associated with any one variable is model-dependent.
 Its value may change, sometimes significantly, if other related variables
are added or removed.  Also, the t-stat of a variable whose true coefficient
is non-zero tends to grow larger in magnitude as the sample size increases,
because standard errors of coefficients grow smaller as the sample
size increases.
A commonly used rule of thumb is that a variable's contribution to
a model is not statistically significant if its t-stat is less than
2 in absolute value, i.e., if its estimated value is less than 2 standard
errors away from zero, which is the approximate standard for significance
at the 0.05 level. This is not a hard-and-fast rule, but as a practical
matter the removal of a variable whose t-stat is much less than 2 in
magnitude will probably not increase the standard error of the regression
by very much.
Whether a variable should be removed also depends on other considerations,
such as the objectives of the analysis and whether there are other
supporting arguments for its use in the presence of the other variables.
  If the model specification is a priori unknown and the data have
been collected in an ad hoc fashion, simpler is generally better. </t>
        </r>
      </text>
    </comment>
    <comment ref="E13" authorId="0" shapeId="0" xr:uid="{E3AA2006-2790-46E9-9297-A897B6AA5166}">
      <text>
        <r>
          <rPr>
            <sz val="9"/>
            <color indexed="81"/>
            <rFont val="Tahoma"/>
            <family val="2"/>
          </rPr>
          <t>The P-value of a coefficient is determined from its t-stat.   It is
the probability of obtaining a t-stat that large or larger in magnitude
if the true coefficient of that variable is zero and the model assumptions
are otherwise correct.  Under those assumptions, the distribution of
the t-statistic is a Student's t distribution, which is almost the
same as a standard normal distribution unless the sample size is very
small.  P-values are computed from t-stats using Excel's TDIST function,
as seen in the cell formulas below.
A common rule of thumb is that a variable's contribution is not statistically
significant if its coefficient's P-value is greater than 0.05, which
indicates that there is a 1-in-20 or greater probability of obtaining
a value that large in magnitude by pure chance if the true coefficient
of that variable is zero and the rest of the model specification is
correct.  This is essentially the same standard of insignificance as
having a t-stat less than 2 in magnitude.
It is not required to keep a variable whose P-value is less than 0.05
or remove one whose P-value is greater than 0.05, although you should
generally avoid including marginally significant variables without
other supporting logic or design considerations.  Sometimes a group
of variables forms a logical unit that should not be broken up.  For
example, they might be dummy variables that are used to identify mutually
exclusive treatments in a designed experiment, or they might be seasons
of the year in a time series forecasting model.  In such cases you
generally do not pick and choose among them individually on the basis
of their P-values and t-stats.</t>
        </r>
      </text>
    </comment>
    <comment ref="F13" authorId="0" shapeId="0" xr:uid="{7CF2AB42-1707-47F0-9555-04C3E39CE747}">
      <text>
        <r>
          <rPr>
            <sz val="9"/>
            <color indexed="81"/>
            <rFont val="Tahoma"/>
            <family val="2"/>
          </rPr>
          <t>Lower and upper confidence limits for a coefficient estimate are obtained
by adding or subtracting the appropriate number of standard errors
for that confidence level. They can be roughly interpreted as intervals
within which there is a given probability that the true value lies
if the model's assumptions are all correct and there is no a priori
information about its coefficient values.*
95% confidence limits, which are commonly reported by default, are
roughly equal to the coefficient estimate plus or minus 2 standard
errors.  The 95% level has no cosmic significance other than that it
is based (approximately) on a nice round number of standard errors
and a 19-out-of-20 chance is an easy-to-understand benchmark of quite-likely-but-not-certain.
 You may sometimes wish to present intervals for other confidence levels
depending on the decision context.  For example, a 50% confidence interval
(a coin flip) is plus-or-minus two-thirds of a standard error.
The exact number of standard errors to use for a given confidence level
is computed by the formula in cell H10 on this worksheet, which uses
Excel's TINV (t-inverse) function.  This formula contains a cell reference
to the confidence level entered in cell I10, which can be changed interactively
after fitting the model by using the Conf+ and Conf- buttons on the
RegressIt toolbar.  Try this and watch how all the numbers change.
There is a logical connection between confidence intervals and P-values
as indicators of significantly-different-from-zero: a P-value is less
than x if and only if the corresponding 100(1-x)% confidence interval
does not include zero.  In particular, P&lt;0.05 if and only if the 95%
confidence interval does not include zero.
*Technically speaking, an x% confidence interval is an interval calculated
by a mathematical formula which has the property that, over the long
run, when applied to models whose assumptions are correct, it will
cover the true value x% of the time.  This is not quite the same thing
as saying that it has an x% chance of covering the true value in your
particular case, particularly if the correctness of your model is not
established.</t>
        </r>
      </text>
    </comment>
    <comment ref="H13" authorId="0" shapeId="0" xr:uid="{C19AB99B-94C0-4428-B810-9CE4B434AC6C}">
      <text>
        <r>
          <rPr>
            <sz val="9"/>
            <color indexed="81"/>
            <rFont val="Tahoma"/>
            <family val="2"/>
          </rPr>
          <t>The variance inflation factor (VIF) of an independent variable is a
measure of its multicollinearity with the other variables, i.e., its
redundance with them in the context of a linear equation. In particular,
the VIF of an independent variable is equal to 1 divided by 1-minus-R-squared
in a regression of itself on the others. If there is only 1 variable,
its VIF is 1 by definition.  VIF's are not computed for models with
no constant.
A commonly used standard of technically-significant multicollinearity
is a VIF is greater than 10, which corresponds to an R-squared of 90%
in regressing that independent variable on the others.
The VIF's do not depend on the correlations between the independent
variables and the dependent variable, though, so a large VIF is not
necessarily proof that a given variable adds no useful information
for purposes of prediction.
The correlation matrix of coefficient estimates provides another indicator
of whether one independent variable may be redundant with others in
the context of the given model, and it also indicates which other variables
are the likely suspects.</t>
        </r>
      </text>
    </comment>
    <comment ref="I13" authorId="0" shapeId="0" xr:uid="{56207720-B1FA-423D-A2EC-30E1E46EA940}">
      <text>
        <r>
          <rPr>
            <sz val="9"/>
            <color indexed="81"/>
            <rFont val="Tahoma"/>
            <family val="2"/>
          </rPr>
          <t>The standardized coefficient of an independent variable (also called
a beta coefficient) is the value that its coefficient would have if
all the variables were standardized, i.e., converted to units of standard
deviations from their respective means, then fitted by a model without
a constant.  Thus, it is the predicted number of standard deviations
of change in the dependent variable per standard deviation of change
in the independent variable, other things being equal.
The standardized coefficient can be computed from the unstandardized
one by multiplying it by that variable's standard deviation and then
dividing by the standard deviation of the dependent variable, as shown
in the formulas in the cells below.  The standard deviation of the
independent variable is embedded in this formula as a number.  The
standardized value of the constant is zero by definition, and standardized
coefficients are not computed for models with no constant.
The standardized coefficient is a unit-free indicator of the sign and
magnitude of the predictive effect of an independent variable.  In
a simple (1-variable) regression model the standardized coefficient
of an independent variable is simply its correlation with the dependent
variable, which is a number between -1 and +1.  In a multiple regression
model the standardized coefficients also generally fall in this range,
with values closer to -1 or +1 indicating more importance.  Values
outside this range could be indicators of multicollinearity.
Variables whose standardized coefficients are largest in magnitude
are not necessarily those whose t-stats are the largest in magnitude.
 A standardized coefficient measures the relative predictive value
of the variable in real terms, while a t-stat measures whether its
predictive value has merely been determined to be something other than
zero.  Also, unlike t-stats, standardized coefficients of correctly
included variables do not systematically get larger in magnitude as
the sample size increases.  Rather, their estimates just become more
accurate.</t>
        </r>
      </text>
    </comment>
    <comment ref="A14" authorId="0" shapeId="0" xr:uid="{3D3B1022-984B-4342-B70D-28C164625398}">
      <text>
        <r>
          <rPr>
            <sz val="9"/>
            <color indexed="81"/>
            <rFont val="Tahoma"/>
            <family val="2"/>
          </rPr>
          <t>The inclusion of a constant in the model ensures that the forecasts
are centered in the data in the sense that the predicted value of the
dependent variable equals its mean value when the independent variables
are all equal to their own respective mean values, and the mean value
of the model's errors is zero within the sample. i.e., it is unbiased.
The constant is also the value that would be predicted for the dependent
variable if the values of the independent variables were all equal
to zero, but often that situation is not of interest or not even logically
possible.</t>
        </r>
      </text>
    </comment>
    <comment ref="A31" authorId="0" shapeId="0" xr:uid="{EEF0AA5D-8C76-4119-9878-A5DE5989A1EA}">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A32" authorId="0" shapeId="0" xr:uid="{51FAAA1B-7584-4898-8433-76C4A56FD98D}">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E32" authorId="0" shapeId="0" xr:uid="{421AEE02-CED8-48BC-8F91-3A3238D74923}">
      <text>
        <r>
          <rPr>
            <sz val="9"/>
            <color indexed="81"/>
            <rFont val="Tahoma"/>
            <family val="2"/>
          </rPr>
          <t>Each of the sums of squares in the ANOVA table is divided by its associated
number of degrees of freedom in order to obtain a corresponding mean
square.  For the regression sum of squares the number of degrees of
freedom is the number of independent variables, and for the residual
sum of squares the number of degrees of freedom is the sample size
minus the total number of model parameters, including the constant.
 The ratio of their mean squares is the F statistic.  In other words,
the F-statistic is the explained-variance-per-degree-of-freedom-used
divided by the unexplained-variance-per-degree-of-freedom-not-used.
Ideally the F-statistic is significantly larger than 1, indicating
that the independent variables explain more than their share of the
variance of the independent variable, i.e., more than would have been
expected by chance.    The corresponding P-value indicates the statistical
significance of the amount by which the F-statistic is greater than
1, taking into account the sample size and number of variables.   In
a simple regression model the F-statistic is merely the square of the
t-statistic of the single independent variable, and their P-values
are the same.
The F-statistic is of particular interest in designed experiments where
the independent variables are dummies for mutually exclusive treatment
conditions and interactions and the question is whether they have a
non-zero overall effect.  In such settings the F-statistic may be much
more important than R-squared or the standard error of the regression
or the statistical significance of individual coefficients.</t>
        </r>
      </text>
    </comment>
    <comment ref="B38" authorId="0" shapeId="0" xr:uid="{EF89232E-509D-4334-AD74-96515B19F600}">
      <text>
        <r>
          <rPr>
            <sz val="9"/>
            <color indexed="81"/>
            <rFont val="Tahoma"/>
            <family val="2"/>
          </rPr>
          <t>The sample mean of the errors is always zero if the model includes
a constant term.  It may be nonzero, reflecting positive or negative
bias in the predictions, if a constant is not included.</t>
        </r>
      </text>
    </comment>
    <comment ref="C38" authorId="0" shapeId="0" xr:uid="{43E9CD4D-FD1B-4D9C-BDD1-758C9A86E319}">
      <text>
        <r>
          <rPr>
            <sz val="9"/>
            <color indexed="81"/>
            <rFont val="Tahoma"/>
            <family val="2"/>
          </rPr>
          <t>Root-Mean-Squared-Error is the square root of the average of the squared
errors, which is same as the population standard deviation of the errors
if the model includes a constant.  It is always slightly smaller than
the standard error of the regression, because it does not include an
adjustment for the number of parameters used to fit the data.</t>
        </r>
      </text>
    </comment>
    <comment ref="D38" authorId="0" shapeId="0" xr:uid="{F8D6C9E0-73DF-4354-930E-A01BC8829AE9}">
      <text>
        <r>
          <rPr>
            <sz val="9"/>
            <color indexed="81"/>
            <rFont val="Tahoma"/>
            <family val="2"/>
          </rPr>
          <t>Mean Absolute Error is the average of the absolute values of the errors,
which is another measure of the size of a typical error.  It is less
sensitive than RMSE to the presence of extreme values and hence may
have more practical significance when the error distribution has long
tails.   MAE is typically smaller than RMSE, about 20% less on average
for errors that are normally distributed, so these two statistics cannot
be compared to each other.</t>
        </r>
      </text>
    </comment>
    <comment ref="G38" authorId="0" shapeId="0" xr:uid="{2465B9BD-2667-4F82-9A72-8E2EB984C851}">
      <text>
        <r>
          <rPr>
            <sz val="9"/>
            <color indexed="81"/>
            <rFont val="Tahoma"/>
            <family val="2"/>
          </rPr>
          <t>Mean Absolute Percentage Error is the average of the absolute values
of the errors expressed in percentage terms.   It is defined only in
the case where the dependent variable is strictly positive.  If a natural
log transformation has been applied to the dependent variable, you
should not look at MAPE (if it is even displayed).  The model's MAE
in log units is approximately the same as the MAPE of its forecasts
in real units if it is not too large.  For example, if the model's
MAE is 0.05 in log units, this means that the MAPE of its forecasts
in real units is about 5%.</t>
        </r>
      </text>
    </comment>
    <comment ref="H38" authorId="0" shapeId="0" xr:uid="{D67CA873-3AC2-4536-AF8E-F455CA8DABD2}">
      <text>
        <r>
          <rPr>
            <sz val="9"/>
            <color indexed="81"/>
            <rFont val="Tahoma"/>
            <family val="2"/>
          </rPr>
          <t>The Jarque-Bera statistic provides a test of the assumption that the
errors of the model are normally distributed, which is the basis of
formulas for calculating P-values and confidence intervals.  It is
based (only) on the sample skewness and kurtosis of the errors.  It
is not as accurate as the Anderson-Darling statistic for small samples
but is much more computationally efficient for large samples.  Here
the Anderson-Darling stat is used for sample sizes less than 2000 and
the Jarque-Bera stat otherwise 
The cell below shows the approximate P-value for judging the significance
of non-normality of the errors, as determined from the J-B stat. If
non-normality is very significant, i.e., if the P-value is very small
(see the attached cell comment for details), it is advisable to study
the other residual stats and plots to determine whether the problem
is systematic (possibly indicating the need for a nonlinear transformation
of the dependent variable, or the inclusion of a higher-order term
as a predictor, or partitioning of the sample), or whether it is due
to the influence of a small number of extreme errors, or whether it
is an artifact of a large sample.  If the sample is very large, a violation
of normality that is small in practical terms could be flagged as `statistically`
significant.
If no other flaws in the model are apparent, then the unexplainable
variations in the data just may not be normally distributed.  That
can happen if the situation is one in which the assumptions of the
Central Limit Theorem (many independent additive sources of noise)
do not apply to the errors.  The normal-error-distribution property
is not an absolute requirement for a useful regression model, particularly
if only point estimates are needed.  Its most important roles are in
placing confidence intervals around forecasts that are valid across
a wide range of confidence levels and in hypothesis testing with very
small samples.
The J-B stat is not the bottom line, just one of many indicators of
problems with model assumptions, and it should not be used as a basis
for ranking of models. Normality is much less important than the other
assumptions of regression analysis (relevance of the independent variables,
linearity and additivity of their effects, independence and constant
variance of the errors).   If it is violated, you should look for evidence
of more serious problems.</t>
        </r>
      </text>
    </comment>
    <comment ref="H39" authorId="0" shapeId="0" xr:uid="{7D2B0FFD-5BFC-4C76-BE36-0C08CFB37398}">
      <text>
        <r>
          <rPr>
            <sz val="9"/>
            <color indexed="81"/>
            <rFont val="Tahoma"/>
            <family val="2"/>
          </rPr>
          <t>Jarque-Bera statistic = 40.299 (P=0.000)</t>
        </r>
      </text>
    </comment>
    <comment ref="A42" authorId="0" shapeId="0" xr:uid="{2FB1896F-32E2-42E4-A212-7E6C1CE79640}">
      <text>
        <r>
          <rPr>
            <sz val="9"/>
            <color indexed="81"/>
            <rFont val="Tahoma"/>
            <family val="2"/>
          </rPr>
          <t>Correlations among estimated coefficients of the independent variables
(which are not the same as the correlations among the variables themselves)
are measures of the extent to which errors in estimating different
coefficients are correlated with each other.  Large values for these
statistics (say, greater than 0.9 in magnitude) are another indicator
of multicollinearity.   If the VIF of an independent variable is very
large, the correlation matrix of coefficient estimates may shed light
on which other variables are potentially redundant with it for purposes
of prediction.
If the coefficient estimate of one independent variable is highly correlated
with the coefficient estimates of one or more others, its magnitude
and sign and apparent significance may be strongly affected by the
presence of the others, in which case it is hard to make stand-alone
inferences about its predictive or causal relevance.
High correlations among coefficient estimates do not necessarily mean
that variables must be removed, though. Sometimes a group of variables
forms a logical unit that should not be broken up.  Also, you should
ignore correlations that involve the constant.</t>
        </r>
      </text>
    </comment>
    <comment ref="A43" authorId="0" shapeId="0" xr:uid="{133292E9-EBC8-44EC-8332-34E175DF5A66}">
      <text>
        <r>
          <rPr>
            <sz val="9"/>
            <color indexed="81"/>
            <rFont val="Tahoma"/>
            <family val="2"/>
          </rPr>
          <t>Correlations among estimated coefficients of the independent variables
(which are not the same as the correlations among the variables themselves)
are measures of the extent to which errors in estimating different
coefficients are correlated with each other.  Large values for these
statistics (say, greater than 0.9 in magnitude) are another indicator
of multicollinearity.   If the VIF of an independent variable is very
large, the correlation matrix of coefficient estimates may shed light
on which other variables are potentially redundant with it for purposes
of prediction.
If the coefficient estimate of one independent variable is highly correlated
with the coefficient estimates of one or more others, its magnitude
and sign and apparent significance may be strongly affected by the
presence of the others, in which case it is hard to make stand-alone
inferences about its predictive or causal relevance.
High correlations among coefficient estimates do not necessarily mean
that variables must be removed, though. Sometimes a group of variables
forms a logical unit that should not be broken up.  Also, you should
ignore correlations that involve the constant.</t>
        </r>
      </text>
    </comment>
    <comment ref="A86" authorId="0" shapeId="0" xr:uid="{DB95DA91-DE8A-443A-94A5-EB669271AF7F}">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87" authorId="0" shapeId="0" xr:uid="{2C07337D-3FC8-4FE5-83BC-0E1E699699F1}">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109" authorId="0" shapeId="0" xr:uid="{6C1EF37C-6D14-41C6-AC7D-3DB8016D42C0}">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110" authorId="0" shapeId="0" xr:uid="{F4E949DB-62C3-4D6E-931A-D4DF210E1947}">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130" authorId="0" shapeId="0" xr:uid="{95B914B8-B6ED-44B0-9627-745CC3FB9855}">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31" authorId="0" shapeId="0" xr:uid="{CF91372B-2BDC-4327-89AD-2ED59A2CB201}">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52" authorId="0" shapeId="0" xr:uid="{CD713E00-FD96-48B9-AA67-BDCFA2086E6A}">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 ref="A153" authorId="0" shapeId="0" xr:uid="{285D9B44-87E0-4083-A01E-F1D34E675501}">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 ref="A174" authorId="0" shapeId="0" xr:uid="{A7537BF2-79CC-4164-9D2A-E6517239F043}">
      <text>
        <r>
          <rPr>
            <sz val="9"/>
            <color indexed="81"/>
            <rFont val="Tahoma"/>
            <family val="2"/>
          </rPr>
          <t>Plots of residuals versus all the independent variables can be helpful
in determining whether particular independent variables are associated
with problems seen in the other residual plots.  In theory the residuals
should be identically normally distributed with a mean of zero when
plotted versus any independent variable, as well as versus time or
versus the predictions.  The things to watch for here are the same
as those to be watched for in the residual-versus-predicted-value plot,
namely a systematic nonlinear pattern and/or a tendency to make systematically
larger (or perhaps systematically smaller) errors for larger values
of some variables.  It is not necessary for the points to be evenly
distributed from left to right on these plots:  clumps or vertical
lines are OK.  What is important is that the vertical distribution
of points should be the same and should be centered around zero as
you scan from left to right.</t>
        </r>
      </text>
    </comment>
    <comment ref="A175" authorId="0" shapeId="0" xr:uid="{42BF1B13-7B13-46C7-8429-0E6AF45C1210}">
      <text>
        <r>
          <rPr>
            <sz val="9"/>
            <color indexed="81"/>
            <rFont val="Tahoma"/>
            <family val="2"/>
          </rPr>
          <t>Plots of residuals versus all the independent variables can be helpful
in determining whether particular independent variables are associated
with problems seen in the other residual plots.  In theory the residuals
should be identically normally distributed with a mean of zero when
plotted versus any independent variable, as well as versus time or
versus the predictions.  The things to watch for here are the same
as those to be watched for in the residual-versus-predicted-value plot,
namely a systematic nonlinear pattern and/or a tendency to make systematically
larger (or perhaps systematically smaller) errors for larger values
of some variables.  It is not necessary for the points to be evenly
distributed from left to right on these plots:  clumps or vertical
lines are OK.  What is important is that the vertical distribution
of points should be the same and should be centered around zero as
you scan from left to right.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Dell_Owner</author>
  </authors>
  <commentList>
    <comment ref="B4" authorId="0" shapeId="0" xr:uid="{74AA9CD9-34D6-4659-8B94-DDA9B134FA7B}">
      <text>
        <r>
          <rPr>
            <sz val="9"/>
            <color indexed="81"/>
            <rFont val="Tahoma"/>
            <family val="2"/>
          </rPr>
          <t>Model 1 (#vars=15, n=246, AdjRsq=0.975)
Dependent variable = PRICE.Ln 
Run time = 02/05/2018 03:04:06
File name = DD_AF_Price_Prdiction_model_final.xlsx
Computer name = DESKTOP-A1N8O3F
Program file name = RegressItLogistic.xlam
Version number = 2018.03.01
Execution time = 00h:00m:12s</t>
        </r>
      </text>
    </comment>
    <comment ref="C4" authorId="0" shapeId="0" xr:uid="{3272D355-85EA-41B8-8B05-B5927BC37125}">
      <text>
        <r>
          <rPr>
            <sz val="9"/>
            <color indexed="81"/>
            <rFont val="Tahoma"/>
            <family val="2"/>
          </rPr>
          <t>Model 2 (#vars=15, n=246, AdjRsq=0.975)
Dependent variable = PRICE.Ln 
Run time = 02/05/2018 03:07:29
File name = DD_AF_Price_Prdiction_model_final.xlsx
Computer name = DESKTOP-A1N8O3F
Program file name = RegressItLogistic.xlam
Version number = 2018.03.01
Execution time = 00h:00m:11s</t>
        </r>
      </text>
    </comment>
    <comment ref="D4" authorId="0" shapeId="0" xr:uid="{D2AC7EB0-0DBF-4DB1-A6C7-D5F92D0F0183}">
      <text>
        <r>
          <rPr>
            <sz val="9"/>
            <color indexed="81"/>
            <rFont val="Tahoma"/>
            <family val="2"/>
          </rPr>
          <t>Model 3 (#vars=15, n=246, AdjRsq=0.975)
Dependent variable = PRICE.Ln 
Run time = 02/05/2018 03:09:15
File name = DD_AF_Price_Prdiction_model_final.xlsx
Computer name = DESKTOP-A1N8O3F
Program file name = RegressItLogistic.xlam
Version number = 2018.03.01
Execution time = 00h:00m:10s</t>
        </r>
      </text>
    </comment>
    <comment ref="B14" authorId="0" shapeId="0" xr:uid="{33C887F2-CBFF-4697-809B-7A7D61CCD93F}">
      <text>
        <r>
          <rPr>
            <sz val="9"/>
            <color indexed="81"/>
            <rFont val="Tahoma"/>
            <family val="2"/>
          </rPr>
          <t>Jarque-Bera statistic = 40.299 (P=0.000)</t>
        </r>
      </text>
    </comment>
    <comment ref="C14" authorId="0" shapeId="0" xr:uid="{AD67E66E-5B2A-4E5C-A48A-80BA6BCA4D1C}">
      <text>
        <r>
          <rPr>
            <sz val="9"/>
            <color indexed="81"/>
            <rFont val="Tahoma"/>
            <family val="2"/>
          </rPr>
          <t>Jarque-Bera statistic = 40.299 (P=0.000)</t>
        </r>
      </text>
    </comment>
    <comment ref="D14" authorId="0" shapeId="0" xr:uid="{89F66691-059D-4EAA-A2E1-E7832756F7E7}">
      <text>
        <r>
          <rPr>
            <sz val="9"/>
            <color indexed="81"/>
            <rFont val="Tahoma"/>
            <family val="2"/>
          </rPr>
          <t>Jarque-Bera statistic = 40.299 (P=0.000)</t>
        </r>
      </text>
    </comment>
    <comment ref="B19" authorId="0" shapeId="0" xr:uid="{A9860FA9-5719-4901-86BC-726C59F46902}">
      <text>
        <r>
          <rPr>
            <sz val="9"/>
            <color indexed="81"/>
            <rFont val="Tahoma"/>
            <family val="2"/>
          </rPr>
          <t>Model = Model 1
Variable =  Constant
Coeff = 8.2625
StdErr = 0.034873
t-stat = 236.928
P-value = 0
VIF = 0
StdCoeff = 0</t>
        </r>
      </text>
    </comment>
    <comment ref="C19" authorId="0" shapeId="0" xr:uid="{659BEAFD-1C35-4388-A59F-F3CD10AAFD99}">
      <text>
        <r>
          <rPr>
            <sz val="9"/>
            <color indexed="81"/>
            <rFont val="Tahoma"/>
            <family val="2"/>
          </rPr>
          <t>Model = Model 2
Variable =  Constant
Coeff = 8.2625
StdErr = 0.034873
t-stat = 236.928
P-value = 0
VIF = 0
StdCoeff = 0</t>
        </r>
      </text>
    </comment>
    <comment ref="D19" authorId="0" shapeId="0" xr:uid="{63719C93-FD93-4EFE-8EFF-ED14E8206536}">
      <text>
        <r>
          <rPr>
            <sz val="9"/>
            <color indexed="81"/>
            <rFont val="Tahoma"/>
            <family val="2"/>
          </rPr>
          <t>Model = Model 3
Variable =  Constant
Coeff = 8.2625
StdErr = 0.034873
t-stat = 236.928
P-value = 0
VIF = 0
StdCoeff = 0</t>
        </r>
      </text>
    </comment>
    <comment ref="B20" authorId="0" shapeId="0" xr:uid="{6FED25A7-31E8-4414-A8F1-58C590B112AF}">
      <text>
        <r>
          <rPr>
            <sz val="9"/>
            <color indexed="81"/>
            <rFont val="Tahoma"/>
            <family val="2"/>
          </rPr>
          <t>Model = Model 1
Variable = CARAT.Power.3
Coeff = -0.224711
StdErr = 0.020928
t-stat = -10.737
P-value = 0
VIF = 94.506
StdCoeff = -1.04957</t>
        </r>
      </text>
    </comment>
    <comment ref="C20" authorId="0" shapeId="0" xr:uid="{71035A21-2CF7-4345-8A0C-EEA2C0D936A9}">
      <text>
        <r>
          <rPr>
            <sz val="9"/>
            <color indexed="81"/>
            <rFont val="Tahoma"/>
            <family val="2"/>
          </rPr>
          <t>Model = Model 2
Variable = CARAT.Power.3
Coeff = -0.224711
StdErr = 0.020928
t-stat = -10.737
P-value = 0
VIF = 94.506
StdCoeff = -1.04957</t>
        </r>
      </text>
    </comment>
    <comment ref="D20" authorId="0" shapeId="0" xr:uid="{244DA049-8F26-417F-885A-E11BD71BEF8A}">
      <text>
        <r>
          <rPr>
            <sz val="9"/>
            <color indexed="81"/>
            <rFont val="Tahoma"/>
            <family val="2"/>
          </rPr>
          <t>Model = Model 3
Variable = CARAT.Power.3
Coeff = -0.224711
StdErr = 0.020928
t-stat = -10.737
P-value = 0
VIF = 94.506
StdCoeff = -1.04957</t>
        </r>
      </text>
    </comment>
    <comment ref="B21" authorId="0" shapeId="0" xr:uid="{3AC9829E-5A44-4249-860F-A2201619FD44}">
      <text>
        <r>
          <rPr>
            <sz val="9"/>
            <color indexed="81"/>
            <rFont val="Tahoma"/>
            <family val="2"/>
          </rPr>
          <t>Model = Model 1
Variable = CARAT.Sqr
Coeff = 0.95764
StdErr = 0.047615
t-stat = 20.112
P-value = 0
VIF = 95.195
StdCoeff = 1.97312</t>
        </r>
      </text>
    </comment>
    <comment ref="C21" authorId="0" shapeId="0" xr:uid="{2FB9A24B-A3EB-4092-B9F8-47603ED5755E}">
      <text>
        <r>
          <rPr>
            <sz val="9"/>
            <color indexed="81"/>
            <rFont val="Tahoma"/>
            <family val="2"/>
          </rPr>
          <t>Model = Model 2
Variable = CARAT.Sqr
Coeff = 0.95764
StdErr = 0.047615
t-stat = 20.112
P-value = 0
VIF = 95.195
StdCoeff = 1.97312</t>
        </r>
      </text>
    </comment>
    <comment ref="D21" authorId="0" shapeId="0" xr:uid="{B4C62041-DBF1-4045-8E31-34FE5678C094}">
      <text>
        <r>
          <rPr>
            <sz val="9"/>
            <color indexed="81"/>
            <rFont val="Tahoma"/>
            <family val="2"/>
          </rPr>
          <t>Model = Model 3
Variable = CARAT.Sqr
Coeff = 0.95764
StdErr = 0.047615
t-stat = 20.112
P-value = 0
VIF = 95.195
StdCoeff = 1.97312</t>
        </r>
      </text>
    </comment>
    <comment ref="B22" authorId="0" shapeId="0" xr:uid="{F5AFF28A-8471-44AC-9377-0112795E9621}">
      <text>
        <r>
          <rPr>
            <sz val="9"/>
            <color indexed="81"/>
            <rFont val="Tahoma"/>
            <family val="2"/>
          </rPr>
          <t>Model = Model 1
Variable = CLARITY.Eq.VS1
Coeff = -0.086353
StdErr = 0.013446
t-stat = -6.422
P-value = 0
VIF = 2.527
StdCoeff = -0.10266</t>
        </r>
      </text>
    </comment>
    <comment ref="C22" authorId="0" shapeId="0" xr:uid="{AD008353-63D7-4499-8BFD-D1C045860910}">
      <text>
        <r>
          <rPr>
            <sz val="9"/>
            <color indexed="81"/>
            <rFont val="Tahoma"/>
            <family val="2"/>
          </rPr>
          <t>Model = Model 2
Variable = CLARITY.Eq.VS1
Coeff = -0.086353
StdErr = 0.013446
t-stat = -6.422
P-value = 0
VIF = 2.527
StdCoeff = -0.10266</t>
        </r>
      </text>
    </comment>
    <comment ref="D22" authorId="0" shapeId="0" xr:uid="{E2CEE2A0-0175-4391-A315-FE0ED79B5DD9}">
      <text>
        <r>
          <rPr>
            <sz val="9"/>
            <color indexed="81"/>
            <rFont val="Tahoma"/>
            <family val="2"/>
          </rPr>
          <t>Model = Model 3
Variable = CLARITY.Eq.VS1
Coeff = -0.086353
StdErr = 0.013446
t-stat = -6.422
P-value = 0
VIF = 2.527
StdCoeff = -0.10266</t>
        </r>
      </text>
    </comment>
    <comment ref="B23" authorId="0" shapeId="0" xr:uid="{AF21A930-912B-4E02-995C-585B386F0DD4}">
      <text>
        <r>
          <rPr>
            <sz val="9"/>
            <color indexed="81"/>
            <rFont val="Tahoma"/>
            <family val="2"/>
          </rPr>
          <t>Model = Model 1
Variable = CLARITY.Eq.VS2
Coeff = -0.168323
StdErr = 0.0133545
t-stat = -12.604
P-value = 0
VIF = 2.592
StdCoeff = -0.20404</t>
        </r>
      </text>
    </comment>
    <comment ref="C23" authorId="0" shapeId="0" xr:uid="{7A0B88FE-4AE2-4719-AB74-691DECA4DDC5}">
      <text>
        <r>
          <rPr>
            <sz val="9"/>
            <color indexed="81"/>
            <rFont val="Tahoma"/>
            <family val="2"/>
          </rPr>
          <t>Model = Model 2
Variable = CLARITY.Eq.VS2
Coeff = -0.168323
StdErr = 0.0133545
t-stat = -12.604
P-value = 0
VIF = 2.592
StdCoeff = -0.20404</t>
        </r>
      </text>
    </comment>
    <comment ref="D23" authorId="0" shapeId="0" xr:uid="{324CB66E-6B24-4E86-B8F3-846BCDB4371B}">
      <text>
        <r>
          <rPr>
            <sz val="9"/>
            <color indexed="81"/>
            <rFont val="Tahoma"/>
            <family val="2"/>
          </rPr>
          <t>Model = Model 3
Variable = CLARITY.Eq.VS2
Coeff = -0.168323
StdErr = 0.0133545
t-stat = -12.604
P-value = 0
VIF = 2.592
StdCoeff = -0.20404</t>
        </r>
      </text>
    </comment>
    <comment ref="B24" authorId="0" shapeId="0" xr:uid="{0B946EBC-6192-4A2B-B23E-AD65C56F141F}">
      <text>
        <r>
          <rPr>
            <sz val="9"/>
            <color indexed="81"/>
            <rFont val="Tahoma"/>
            <family val="2"/>
          </rPr>
          <t>Model = Model 1
Variable = CLARITY.Eq.VVS1
Coeff = 0.098744
StdErr = 0.0148226
t-stat = 6.662
P-value = 0
VIF = 1.659
StdCoeff = 0.08628</t>
        </r>
      </text>
    </comment>
    <comment ref="C24" authorId="0" shapeId="0" xr:uid="{08A10B17-13F5-4566-9027-EF41C09817AC}">
      <text>
        <r>
          <rPr>
            <sz val="9"/>
            <color indexed="81"/>
            <rFont val="Tahoma"/>
            <family val="2"/>
          </rPr>
          <t>Model = Model 2
Variable = CLARITY.Eq.VVS1
Coeff = 0.098744
StdErr = 0.0148226
t-stat = 6.662
P-value = 0
VIF = 1.659
StdCoeff = 0.08628</t>
        </r>
      </text>
    </comment>
    <comment ref="D24" authorId="0" shapeId="0" xr:uid="{4CCD64E7-4A87-43E3-B1CB-6B21C7124FEC}">
      <text>
        <r>
          <rPr>
            <sz val="9"/>
            <color indexed="81"/>
            <rFont val="Tahoma"/>
            <family val="2"/>
          </rPr>
          <t>Model = Model 3
Variable = CLARITY.Eq.VVS1
Coeff = 0.098744
StdErr = 0.0148226
t-stat = 6.662
P-value = 0
VIF = 1.659
StdCoeff = 0.08628</t>
        </r>
      </text>
    </comment>
    <comment ref="B25" authorId="0" shapeId="0" xr:uid="{92C014E1-C557-47A4-AA8C-63C0A9C486EA}">
      <text>
        <r>
          <rPr>
            <sz val="9"/>
            <color indexed="81"/>
            <rFont val="Tahoma"/>
            <family val="2"/>
          </rPr>
          <t>Model = Model 1
Variable = COLOR.Eq.D
Coeff = 0.52374
StdErr = 0.0140698
t-stat = 37.225
P-value = 0
VIF = 1.456
StdCoeff = 0.45169</t>
        </r>
      </text>
    </comment>
    <comment ref="C25" authorId="0" shapeId="0" xr:uid="{D3CFD19F-8E19-482E-92E8-E30F1DD54760}">
      <text>
        <r>
          <rPr>
            <sz val="9"/>
            <color indexed="81"/>
            <rFont val="Tahoma"/>
            <family val="2"/>
          </rPr>
          <t>Model = Model 2
Variable = COLOR.Eq.D
Coeff = 0.52374
StdErr = 0.0140698
t-stat = 37.225
P-value = 0
VIF = 1.456
StdCoeff = 0.45169</t>
        </r>
      </text>
    </comment>
    <comment ref="D25" authorId="0" shapeId="0" xr:uid="{07CF4957-F8A3-4581-8EA6-0323A7CE1068}">
      <text>
        <r>
          <rPr>
            <sz val="9"/>
            <color indexed="81"/>
            <rFont val="Tahoma"/>
            <family val="2"/>
          </rPr>
          <t>Model = Model 3
Variable = COLOR.Eq.D
Coeff = 0.52374
StdErr = 0.0140698
t-stat = 37.225
P-value = 0
VIF = 1.456
StdCoeff = 0.45169</t>
        </r>
      </text>
    </comment>
    <comment ref="B26" authorId="0" shapeId="0" xr:uid="{954ADD54-404D-4BFE-BC95-473935D1B88E}">
      <text>
        <r>
          <rPr>
            <sz val="9"/>
            <color indexed="81"/>
            <rFont val="Tahoma"/>
            <family val="2"/>
          </rPr>
          <t>Model = Model 1
Variable = COLOR.Eq.E
Coeff = 0.35983
StdErr = 0.0131998
t-stat = 27.261
P-value = 0
VIF = 1.382
StdCoeff = 0.32227</t>
        </r>
      </text>
    </comment>
    <comment ref="C26" authorId="0" shapeId="0" xr:uid="{0375700A-E8D6-40D2-A124-774B03AD9EC6}">
      <text>
        <r>
          <rPr>
            <sz val="9"/>
            <color indexed="81"/>
            <rFont val="Tahoma"/>
            <family val="2"/>
          </rPr>
          <t>Model = Model 2
Variable = COLOR.Eq.E
Coeff = 0.35983
StdErr = 0.0131998
t-stat = 27.261
P-value = 0
VIF = 1.382
StdCoeff = 0.32227</t>
        </r>
      </text>
    </comment>
    <comment ref="D26" authorId="0" shapeId="0" xr:uid="{D7DA0AF2-9054-45BA-A126-1C807E6F039C}">
      <text>
        <r>
          <rPr>
            <sz val="9"/>
            <color indexed="81"/>
            <rFont val="Tahoma"/>
            <family val="2"/>
          </rPr>
          <t>Model = Model 3
Variable = COLOR.Eq.E
Coeff = 0.35983
StdErr = 0.0131998
t-stat = 27.261
P-value = 0
VIF = 1.382
StdCoeff = 0.32227</t>
        </r>
      </text>
    </comment>
    <comment ref="B27" authorId="0" shapeId="0" xr:uid="{E1BC1547-2D32-4791-8913-0FBEBB57282F}">
      <text>
        <r>
          <rPr>
            <sz val="9"/>
            <color indexed="81"/>
            <rFont val="Tahoma"/>
            <family val="2"/>
          </rPr>
          <t>Model = Model 1
Variable = COLOR.Eq.F
Coeff = 0.252886
StdErr = 0.0122856
t-stat = 20.584
P-value = 0
VIF = 1.441
StdCoeff = 0.24846</t>
        </r>
      </text>
    </comment>
    <comment ref="C27" authorId="0" shapeId="0" xr:uid="{3E4D8D65-34BA-434E-9F6F-3EE09B602E20}">
      <text>
        <r>
          <rPr>
            <sz val="9"/>
            <color indexed="81"/>
            <rFont val="Tahoma"/>
            <family val="2"/>
          </rPr>
          <t>Model = Model 2
Variable = COLOR.Eq.F
Coeff = 0.252886
StdErr = 0.0122856
t-stat = 20.584
P-value = 0
VIF = 1.441
StdCoeff = 0.24846</t>
        </r>
      </text>
    </comment>
    <comment ref="D27" authorId="0" shapeId="0" xr:uid="{1C0F46E3-EE99-40F6-B9BF-8CAE9A6DF93C}">
      <text>
        <r>
          <rPr>
            <sz val="9"/>
            <color indexed="81"/>
            <rFont val="Tahoma"/>
            <family val="2"/>
          </rPr>
          <t>Model = Model 3
Variable = COLOR.Eq.F
Coeff = 0.252886
StdErr = 0.0122856
t-stat = 20.584
P-value = 0
VIF = 1.441
StdCoeff = 0.24846</t>
        </r>
      </text>
    </comment>
    <comment ref="B28" authorId="0" shapeId="0" xr:uid="{C47B986C-776A-42CB-B98C-BCCEFFC7F631}">
      <text>
        <r>
          <rPr>
            <sz val="9"/>
            <color indexed="81"/>
            <rFont val="Tahoma"/>
            <family val="2"/>
          </rPr>
          <t>Model = Model 1
Variable = COLOR.Eq.G
Coeff = 0.119801
StdErr = 0.0108716
t-stat = 11.02
P-value = 0
VIF = 1.591
StdCoeff = 0.13975</t>
        </r>
      </text>
    </comment>
    <comment ref="C28" authorId="0" shapeId="0" xr:uid="{3051D91D-4AE7-4BF5-899E-EFDD873D486D}">
      <text>
        <r>
          <rPr>
            <sz val="9"/>
            <color indexed="81"/>
            <rFont val="Tahoma"/>
            <family val="2"/>
          </rPr>
          <t>Model = Model 2
Variable = COLOR.Eq.G
Coeff = 0.119801
StdErr = 0.0108716
t-stat = 11.02
P-value = 0
VIF = 1.591
StdCoeff = 0.13975</t>
        </r>
      </text>
    </comment>
    <comment ref="D28" authorId="0" shapeId="0" xr:uid="{30FDE53A-3D30-4F1B-829F-BAEC45134A58}">
      <text>
        <r>
          <rPr>
            <sz val="9"/>
            <color indexed="81"/>
            <rFont val="Tahoma"/>
            <family val="2"/>
          </rPr>
          <t>Model = Model 3
Variable = COLOR.Eq.G
Coeff = 0.119801
StdErr = 0.0108716
t-stat = 11.02
P-value = 0
VIF = 1.591
StdCoeff = 0.13975</t>
        </r>
      </text>
    </comment>
    <comment ref="B29" authorId="0" shapeId="0" xr:uid="{DCC24D33-E5F0-429B-AEAD-75DE195CBB84}">
      <text>
        <r>
          <rPr>
            <sz val="9"/>
            <color indexed="81"/>
            <rFont val="Tahoma"/>
            <family val="2"/>
          </rPr>
          <t>Model = Model 1
Variable = Dummy_for_FL_IF
Coeff = 0.227464
StdErr = 0.0193875
t-stat = 11.732
P-value = 0
VIF = 1.399
StdCoeff = 0.13954</t>
        </r>
      </text>
    </comment>
    <comment ref="C29" authorId="0" shapeId="0" xr:uid="{4C8BA2BA-7CFD-4646-B744-571B994F9A39}">
      <text>
        <r>
          <rPr>
            <sz val="9"/>
            <color indexed="81"/>
            <rFont val="Tahoma"/>
            <family val="2"/>
          </rPr>
          <t>Model = Model 2
Variable = Dummy_for_FL_IF
Coeff = 0.227464
StdErr = 0.0193875
t-stat = 11.732
P-value = 0
VIF = 1.399
StdCoeff = 0.13954</t>
        </r>
      </text>
    </comment>
    <comment ref="D29" authorId="0" shapeId="0" xr:uid="{7940A184-5FA3-49F6-87A9-2F35355BD593}">
      <text>
        <r>
          <rPr>
            <sz val="9"/>
            <color indexed="81"/>
            <rFont val="Tahoma"/>
            <family val="2"/>
          </rPr>
          <t>Model = Model 3
Variable = Dummy_for_FL_IF
Coeff = 0.227464
StdErr = 0.0193875
t-stat = 11.732
P-value = 0
VIF = 1.399
StdCoeff = 0.13954</t>
        </r>
      </text>
    </comment>
    <comment ref="B30" authorId="0" shapeId="0" xr:uid="{56003C99-7A78-434F-BCE3-580807A51F63}">
      <text>
        <r>
          <rPr>
            <sz val="9"/>
            <color indexed="81"/>
            <rFont val="Tahoma"/>
            <family val="2"/>
          </rPr>
          <t>Model = Model 1
Variable = Vendor.Eq.BlueNile
Coeff = -0.051509
StdErr = 0.0118424
t-stat = -4.35
P-value = 0
VIF = 2.23
StdCoeff = -0.06532</t>
        </r>
      </text>
    </comment>
    <comment ref="C30" authorId="0" shapeId="0" xr:uid="{76616AD7-C7BF-4E17-915C-A4237B0B80A6}">
      <text>
        <r>
          <rPr>
            <sz val="9"/>
            <color indexed="81"/>
            <rFont val="Tahoma"/>
            <family val="2"/>
          </rPr>
          <t>Model = Model 2
Variable = Vendor.Eq.BlueNile
Coeff = -0.051509
StdErr = 0.0118424
t-stat = -4.35
P-value = 0
VIF = 2.23
StdCoeff = -0.06532</t>
        </r>
      </text>
    </comment>
    <comment ref="D30" authorId="0" shapeId="0" xr:uid="{02499A3B-D932-47DC-B506-A40F3798D302}">
      <text>
        <r>
          <rPr>
            <sz val="9"/>
            <color indexed="81"/>
            <rFont val="Tahoma"/>
            <family val="2"/>
          </rPr>
          <t>Model = Model 3
Variable = Vendor.Eq.BlueNile
Coeff = -0.051509
StdErr = 0.0118424
t-stat = -4.35
P-value = 0
VIF = 2.23
StdCoeff = -0.06532</t>
        </r>
      </text>
    </comment>
    <comment ref="B31" authorId="0" shapeId="0" xr:uid="{CE97D789-414E-4ECA-A100-DE4485084995}">
      <text>
        <r>
          <rPr>
            <sz val="9"/>
            <color indexed="81"/>
            <rFont val="Tahoma"/>
            <family val="2"/>
          </rPr>
          <t>Model = Model 1
Variable = Vendor.Eq.BrianGavin
Coeff = 0.063923
StdErr = 0.0161545
t-stat = 3.957
P-value = 0
VIF = 1.438
StdCoeff = 0.04771</t>
        </r>
      </text>
    </comment>
    <comment ref="C31" authorId="0" shapeId="0" xr:uid="{E851438B-9B87-428A-B298-22E02ABC93A2}">
      <text>
        <r>
          <rPr>
            <sz val="9"/>
            <color indexed="81"/>
            <rFont val="Tahoma"/>
            <family val="2"/>
          </rPr>
          <t>Model = Model 2
Variable = Vendor.Eq.BrianGavin
Coeff = 0.063923
StdErr = 0.0161545
t-stat = 3.957
P-value = 0
VIF = 1.438
StdCoeff = 0.04771</t>
        </r>
      </text>
    </comment>
    <comment ref="D31" authorId="0" shapeId="0" xr:uid="{C327C147-0D42-4F50-A291-57276DD599FF}">
      <text>
        <r>
          <rPr>
            <sz val="9"/>
            <color indexed="81"/>
            <rFont val="Tahoma"/>
            <family val="2"/>
          </rPr>
          <t>Model = Model 3
Variable = Vendor.Eq.BrianGavin
Coeff = 0.063923
StdErr = 0.0161545
t-stat = 3.957
P-value = 0
VIF = 1.438
StdCoeff = 0.04771</t>
        </r>
      </text>
    </comment>
    <comment ref="B32" authorId="0" shapeId="0" xr:uid="{012C93C4-28FB-4488-9975-3959765E57CB}">
      <text>
        <r>
          <rPr>
            <sz val="9"/>
            <color indexed="81"/>
            <rFont val="Tahoma"/>
            <family val="2"/>
          </rPr>
          <t>Model = Model 1
Variable = Vendor.Eq.CraftedByInfinity
Coeff = 0.128035
StdErr = 0.013745
t-stat = 9.315
P-value = 0
VIF = 1.804
StdCoeff = 0.1258</t>
        </r>
      </text>
    </comment>
    <comment ref="C32" authorId="0" shapeId="0" xr:uid="{B4AF6F12-698A-437B-897D-9999C92AD074}">
      <text>
        <r>
          <rPr>
            <sz val="9"/>
            <color indexed="81"/>
            <rFont val="Tahoma"/>
            <family val="2"/>
          </rPr>
          <t>Model = Model 2
Variable = Vendor.Eq.CraftedByInfinity
Coeff = 0.128035
StdErr = 0.013745
t-stat = 9.315
P-value = 0
VIF = 1.804
StdCoeff = 0.1258</t>
        </r>
      </text>
    </comment>
    <comment ref="D32" authorId="0" shapeId="0" xr:uid="{F2C52AEE-3EBA-44A7-93D4-B8323B0D6E40}">
      <text>
        <r>
          <rPr>
            <sz val="9"/>
            <color indexed="81"/>
            <rFont val="Tahoma"/>
            <family val="2"/>
          </rPr>
          <t>Model = Model 3
Variable = Vendor.Eq.CraftedByInfinity
Coeff = 0.128035
StdErr = 0.013745
t-stat = 9.315
P-value = 0
VIF = 1.804
StdCoeff = 0.1258</t>
        </r>
      </text>
    </comment>
    <comment ref="B33" authorId="0" shapeId="0" xr:uid="{C54E8895-1FB6-4305-AC30-111E4BEAC657}">
      <text>
        <r>
          <rPr>
            <sz val="9"/>
            <color indexed="81"/>
            <rFont val="Tahoma"/>
            <family val="2"/>
          </rPr>
          <t>Model = Model 1
Variable = Vendor.Eq.EnchantedDiamonds
Coeff = -0.22374
StdErr = 0.0183269
t-stat = -12.208
P-value = 0
VIF = 1.481
StdCoeff = -0.14938</t>
        </r>
      </text>
    </comment>
    <comment ref="C33" authorId="0" shapeId="0" xr:uid="{52C11DDD-F02B-442D-A538-7C7A94A46DBC}">
      <text>
        <r>
          <rPr>
            <sz val="9"/>
            <color indexed="81"/>
            <rFont val="Tahoma"/>
            <family val="2"/>
          </rPr>
          <t>Model = Model 2
Variable = Vendor.Eq.EnchantedDiamonds
Coeff = -0.22374
StdErr = 0.0183269
t-stat = -12.208
P-value = 0
VIF = 1.481
StdCoeff = -0.14938</t>
        </r>
      </text>
    </comment>
    <comment ref="D33" authorId="0" shapeId="0" xr:uid="{DB149D46-86F1-4838-9583-4C88D4C28A73}">
      <text>
        <r>
          <rPr>
            <sz val="9"/>
            <color indexed="81"/>
            <rFont val="Tahoma"/>
            <family val="2"/>
          </rPr>
          <t>Model = Model 3
Variable = Vendor.Eq.EnchantedDiamonds
Coeff = -0.22374
StdErr = 0.0183269
t-stat = -12.208
P-value = 0
VIF = 1.481
StdCoeff = -0.14938</t>
        </r>
      </text>
    </comment>
    <comment ref="B34" authorId="0" shapeId="0" xr:uid="{2812051F-2DB9-454D-91D8-0BA9D381EA3F}">
      <text>
        <r>
          <rPr>
            <sz val="9"/>
            <color indexed="81"/>
            <rFont val="Tahoma"/>
            <family val="2"/>
          </rPr>
          <t>Model = Model 1
Variable = Vendor.Eq.JamesAllen
Coeff = -0.116671
StdErr = 0.0195902
t-stat = -5.956
P-value = 0
VIF = 1.249
StdCoeff = -0.06692</t>
        </r>
      </text>
    </comment>
    <comment ref="C34" authorId="0" shapeId="0" xr:uid="{302A75AC-224C-41FA-9FD5-03EA2FDCC508}">
      <text>
        <r>
          <rPr>
            <sz val="9"/>
            <color indexed="81"/>
            <rFont val="Tahoma"/>
            <family val="2"/>
          </rPr>
          <t>Model = Model 2
Variable = Vendor.Eq.JamesAllen
Coeff = -0.116671
StdErr = 0.0195902
t-stat = -5.956
P-value = 0
VIF = 1.249
StdCoeff = -0.06692</t>
        </r>
      </text>
    </comment>
    <comment ref="D34" authorId="0" shapeId="0" xr:uid="{C90DEDB5-FBDE-4C4C-A423-76FC54F21388}">
      <text>
        <r>
          <rPr>
            <sz val="9"/>
            <color indexed="81"/>
            <rFont val="Tahoma"/>
            <family val="2"/>
          </rPr>
          <t>Model = Model 3
Variable = Vendor.Eq.JamesAllen
Coeff = -0.116671
StdErr = 0.0195902
t-stat = -5.956
P-value = 0
VIF = 1.249
StdCoeff = -0.06692</t>
        </r>
      </text>
    </comment>
  </commentList>
</comments>
</file>

<file path=xl/sharedStrings.xml><?xml version="1.0" encoding="utf-8"?>
<sst xmlns="http://schemas.openxmlformats.org/spreadsheetml/2006/main" count="3355" uniqueCount="249">
  <si>
    <t>Vendor</t>
  </si>
  <si>
    <t>Vendor.Eq.BlueNile</t>
  </si>
  <si>
    <t>Vendor.Eq.BrianGavin</t>
  </si>
  <si>
    <t>Vendor.Eq.CraftedByInfinity</t>
  </si>
  <si>
    <t>Vendor.Eq.EnchantedDiamonds</t>
  </si>
  <si>
    <t>Vendor.Eq.JamesAllen</t>
  </si>
  <si>
    <t>Vendor.Eq.WhiteFlash</t>
  </si>
  <si>
    <t>PRICE</t>
  </si>
  <si>
    <t>CARAT</t>
  </si>
  <si>
    <t>xSHAPE</t>
  </si>
  <si>
    <t>xCUT</t>
  </si>
  <si>
    <t>COLOR</t>
  </si>
  <si>
    <t>COLOR.Eq.D</t>
  </si>
  <si>
    <t>COLOR.Eq.E</t>
  </si>
  <si>
    <t>COLOR.Eq.F</t>
  </si>
  <si>
    <t>COLOR.Eq.G</t>
  </si>
  <si>
    <t>COLOR.Eq.H</t>
  </si>
  <si>
    <t>CLARITY</t>
  </si>
  <si>
    <t>CLARITY.Eq.FL</t>
  </si>
  <si>
    <t>CLARITY.Eq.IF</t>
  </si>
  <si>
    <t>CLARITY.Eq.VS1</t>
  </si>
  <si>
    <t>CLARITY.Eq.VS2</t>
  </si>
  <si>
    <t>CLARITY.Eq.VVS1</t>
  </si>
  <si>
    <t>CLARITY.Eq.VVS2</t>
  </si>
  <si>
    <t>Girdle</t>
  </si>
  <si>
    <t>HeartsXArrows</t>
  </si>
  <si>
    <t>ASETIdealscopeAssetTest</t>
  </si>
  <si>
    <t>TableClarity</t>
  </si>
  <si>
    <t>HxA_CrownAngle_34to35</t>
  </si>
  <si>
    <t>HxA_PavillionAngle_406to409</t>
  </si>
  <si>
    <t>HxA_LowerGirdle_76to78</t>
  </si>
  <si>
    <t>HxA_TableSize_54to57</t>
  </si>
  <si>
    <t>HxA_StarFacets_45to50</t>
  </si>
  <si>
    <t>HxA_True</t>
  </si>
  <si>
    <t>Super_Ideal_Diamonds</t>
  </si>
  <si>
    <t>xGRADINGLAB</t>
  </si>
  <si>
    <t>xDEPTH</t>
  </si>
  <si>
    <t>xTABLE</t>
  </si>
  <si>
    <t>xCrownAngle</t>
  </si>
  <si>
    <t>xPavillionAngle</t>
  </si>
  <si>
    <t>xStarAngle</t>
  </si>
  <si>
    <t>xLowerGirdleAngle</t>
  </si>
  <si>
    <t>Count</t>
  </si>
  <si>
    <t>EnchantedDiamonds</t>
  </si>
  <si>
    <t>Round</t>
  </si>
  <si>
    <t>Excellent</t>
  </si>
  <si>
    <t>G</t>
  </si>
  <si>
    <t>VS2</t>
  </si>
  <si>
    <t>MedToSlightThick</t>
  </si>
  <si>
    <t>GIA</t>
  </si>
  <si>
    <t>BlueNile</t>
  </si>
  <si>
    <t>Sig Ideal</t>
  </si>
  <si>
    <t>H</t>
  </si>
  <si>
    <t>VVS2</t>
  </si>
  <si>
    <t>BrianGavin</t>
  </si>
  <si>
    <t>AGS - Ideal</t>
  </si>
  <si>
    <t>VS1</t>
  </si>
  <si>
    <t>ThinToMedium</t>
  </si>
  <si>
    <t>AGS</t>
  </si>
  <si>
    <t>JamesAllen</t>
  </si>
  <si>
    <t>TrueHearts</t>
  </si>
  <si>
    <t>F</t>
  </si>
  <si>
    <t>Medium</t>
  </si>
  <si>
    <t>WhiteFlash</t>
  </si>
  <si>
    <t>Ideal</t>
  </si>
  <si>
    <t>D</t>
  </si>
  <si>
    <t>VVS1</t>
  </si>
  <si>
    <t>E</t>
  </si>
  <si>
    <t>CraftedByInfinity</t>
  </si>
  <si>
    <t> Round Brilliant</t>
  </si>
  <si>
    <t>ThinToSlightThick</t>
  </si>
  <si>
    <t>IF</t>
  </si>
  <si>
    <t>SlightlyThick</t>
  </si>
  <si>
    <t>FL</t>
  </si>
  <si>
    <t>Dummy for FL,IF</t>
  </si>
  <si>
    <t>Dummy excluding IF,FL</t>
  </si>
  <si>
    <t>CARAT.Power.3</t>
  </si>
  <si>
    <t>CARAT.Sqr</t>
  </si>
  <si>
    <t>PRICE.Ln</t>
  </si>
  <si>
    <t>Hi-res picture</t>
  </si>
  <si>
    <t>Model:</t>
  </si>
  <si>
    <t>Model 1</t>
  </si>
  <si>
    <t>RunTime: May  2, 2018  3:04 AM</t>
  </si>
  <si>
    <t>5/2/18 3:04 AM on DESKTOP-A1N8O3F - Model 1 - DD_AF_Price_Prdiction_model_final.xlsx - RegressItLogistic.xlam - Version 2018.03.01</t>
  </si>
  <si>
    <t>Dependent Variable:</t>
  </si>
  <si>
    <t>Independent Variables:</t>
  </si>
  <si>
    <t>CARAT.Power.3, CARAT.Sqr, CLARITY.Eq.VS1, CLARITY.Eq.VS2, CLARITY.Eq.VVS1, COLOR.Eq.D, COLOR.Eq.E, COLOR.Eq.F, COLOR.Eq.G, Dummy_for_FL_IF, Vendor.Eq.BlueNile, Vendor.Eq.BrianGavin, Vendor.Eq.CraftedByInfinity, Vendor.Eq.EnchantedDiamonds, Vendor.Eq.JamesAllen</t>
  </si>
  <si>
    <t>Equation:</t>
  </si>
  <si>
    <t>Predicted PRICE.Ln = 8.262 - 0.225*CARAT.Power.3 + 0.958*CARAT.Sqr - 0.086*CLARITY.Eq.VS1 - 0.168*CLARITY.Eq.VS2 + 0.099*CLARITY.Eq.VVS1 + 0.524*COLOR.Eq.D + 0.36*COLOR.Eq.E + 0.253*COLOR.Eq.F + 0.12*COLOR.Eq.G + 0.227*Dummy_for_FL_IF - 0.052*Vendor.Eq.BlueNile + 0.064*Vendor.Eq.BrianGavin + 0.128*Vendor.Eq.CraftedByInfinity - 0.224*Vendor.Eq.EnchantedDiamonds - 0.117*Vendor.Eq.JamesAllen</t>
  </si>
  <si>
    <t>Regression Statistics:    Model 1 for PRICE.Ln    (15 variables, n=246)</t>
  </si>
  <si>
    <t>R-Squared</t>
  </si>
  <si>
    <t>Adj.R-Sqr.</t>
  </si>
  <si>
    <t>Std.Err.Reg.</t>
  </si>
  <si>
    <t>Std. Dev.</t>
  </si>
  <si>
    <t># Fitted</t>
  </si>
  <si>
    <t># Missing</t>
  </si>
  <si>
    <t>Conf. level</t>
  </si>
  <si>
    <t>Coefficient Estimates:    Model 1 for PRICE.Ln    (15 variables, n=246)</t>
  </si>
  <si>
    <t>Variable</t>
  </si>
  <si>
    <t>Coefficient</t>
  </si>
  <si>
    <t>Std.Err.</t>
  </si>
  <si>
    <t>t-statistic</t>
  </si>
  <si>
    <t>P-value</t>
  </si>
  <si>
    <t>Std. Coeff.</t>
  </si>
  <si>
    <t>VIF</t>
  </si>
  <si>
    <t xml:space="preserve"> Constant</t>
  </si>
  <si>
    <t>Dummy_for_FL_IF</t>
  </si>
  <si>
    <t>Notes</t>
  </si>
  <si>
    <t>Analysis of Variance:    Model 1 for PRICE.Ln    (15 variables, n=246)</t>
  </si>
  <si>
    <t>Source</t>
  </si>
  <si>
    <t>Regression</t>
  </si>
  <si>
    <t>Residual</t>
  </si>
  <si>
    <t>Total</t>
  </si>
  <si>
    <t>Deg.Freedom</t>
  </si>
  <si>
    <t>Sum Squares</t>
  </si>
  <si>
    <t>Mean Square</t>
  </si>
  <si>
    <t>F-statistic</t>
  </si>
  <si>
    <t>Mean</t>
  </si>
  <si>
    <t>Error Distribution Statistics:    Model 1 for PRICE.Ln    (15 variables, n=246)</t>
  </si>
  <si>
    <t>MAPE</t>
  </si>
  <si>
    <t>Fitted (n=246)</t>
  </si>
  <si>
    <t>Mean Error</t>
  </si>
  <si>
    <t>RMSE</t>
  </si>
  <si>
    <t>MAE</t>
  </si>
  <si>
    <t>Minimum</t>
  </si>
  <si>
    <t>Maximum</t>
  </si>
  <si>
    <t>Normality</t>
  </si>
  <si>
    <t>* * *  (JB)</t>
  </si>
  <si>
    <t>Correlation Matrix of Coefficient Estimates : Model 1 for PRICE.Ln    (15 variables, n=246)</t>
  </si>
  <si>
    <t xml:space="preserve">       Constant</t>
  </si>
  <si>
    <t xml:space="preserve">      CARAT.Power.3</t>
  </si>
  <si>
    <t xml:space="preserve">      CARAT.Sqr</t>
  </si>
  <si>
    <t xml:space="preserve">      CLARITY.Eq.VS1</t>
  </si>
  <si>
    <t xml:space="preserve">      CLARITY.Eq.VS2</t>
  </si>
  <si>
    <t xml:space="preserve">      CLARITY.Eq.VVS1</t>
  </si>
  <si>
    <t xml:space="preserve">      COLOR.Eq.D</t>
  </si>
  <si>
    <t xml:space="preserve">      COLOR.Eq.E</t>
  </si>
  <si>
    <t xml:space="preserve">      COLOR.Eq.F</t>
  </si>
  <si>
    <t xml:space="preserve">      COLOR.Eq.G</t>
  </si>
  <si>
    <t xml:space="preserve">      Dummy_for_FL_IF</t>
  </si>
  <si>
    <t xml:space="preserve">      Vendor.Eq.BlueNile</t>
  </si>
  <si>
    <t xml:space="preserve">      Vendor.Eq.BrianGavin</t>
  </si>
  <si>
    <t xml:space="preserve">      Vendor.Eq.CraftedByInfinity</t>
  </si>
  <si>
    <t xml:space="preserve">      Vendor.Eq.EnchantedDiamonds</t>
  </si>
  <si>
    <t xml:space="preserve">      Vendor.Eq.JamesAllen</t>
  </si>
  <si>
    <t>Some correlations between coefficient estimates are greater than 0.9 in magnitude, a strong indication of multicollinearity (redundancy).</t>
  </si>
  <si>
    <t>It may be advisable to remove one out of a pair of independent variables whose coefficient estimates are very highly correlated.</t>
  </si>
  <si>
    <t>See the VIF's and correlation matrix of variables for more information about potential redundancy among the independent variables.</t>
  </si>
  <si>
    <t>Actual and predicted -vs- Observation #</t>
  </si>
  <si>
    <t>Actual and predicted -vs- Observation #
Model 1 for PRICE.Ln    (15 variables, n=246)</t>
  </si>
  <si>
    <t>Residual -vs- Observation #</t>
  </si>
  <si>
    <t>Residual -vs- Predicted</t>
  </si>
  <si>
    <t>Histogram of Residuals</t>
  </si>
  <si>
    <t>Normal Quantile Plot</t>
  </si>
  <si>
    <t>Residual -vs- Independent Variable Plots. . .</t>
  </si>
  <si>
    <t xml:space="preserve"> Residual -vs- CARAT.Power.3</t>
  </si>
  <si>
    <t xml:space="preserve"> Residual -vs- CARAT.Sqr</t>
  </si>
  <si>
    <t xml:space="preserve"> Residual -vs- CLARITY.Eq.VS1</t>
  </si>
  <si>
    <t xml:space="preserve"> Residual -vs- CLARITY.Eq.VS2</t>
  </si>
  <si>
    <t xml:space="preserve"> Residual -vs- CLARITY.Eq.VVS1</t>
  </si>
  <si>
    <t xml:space="preserve"> Residual -vs- COLOR.Eq.D</t>
  </si>
  <si>
    <t xml:space="preserve"> Residual -vs- COLOR.Eq.E</t>
  </si>
  <si>
    <t xml:space="preserve"> Residual -vs- COLOR.Eq.F</t>
  </si>
  <si>
    <t xml:space="preserve"> Residual -vs- COLOR.Eq.G</t>
  </si>
  <si>
    <t xml:space="preserve"> Residual -vs- Dummy_for_FL_IF</t>
  </si>
  <si>
    <t xml:space="preserve"> Residual -vs- Vendor.Eq.BlueNile</t>
  </si>
  <si>
    <t xml:space="preserve"> Residual -vs- Vendor.Eq.BrianGavin</t>
  </si>
  <si>
    <t xml:space="preserve"> Residual -vs- Vendor.Eq.CraftedByInfinity</t>
  </si>
  <si>
    <t xml:space="preserve"> Residual -vs- Vendor.Eq.EnchantedDiamonds</t>
  </si>
  <si>
    <t xml:space="preserve"> Residual -vs- Vendor.Eq.JamesAllen</t>
  </si>
  <si>
    <t>Residual Table: Model 1 for PRICE.Ln    (15 variables, n=246)</t>
  </si>
  <si>
    <t>Obs#</t>
  </si>
  <si>
    <t>Actual</t>
  </si>
  <si>
    <t>Predicted</t>
  </si>
  <si>
    <t>Std.Res.</t>
  </si>
  <si>
    <t>AbsStdRes</t>
  </si>
  <si>
    <t>Leverage</t>
  </si>
  <si>
    <t>Cook's D</t>
  </si>
  <si>
    <t>End of Output</t>
  </si>
  <si>
    <t>Summary of Regression Model Results</t>
  </si>
  <si>
    <t>Dependent Variable: PRICE.Ln</t>
  </si>
  <si>
    <t>Model</t>
  </si>
  <si>
    <t>Run Time</t>
  </si>
  <si>
    <t>Regression Statistics</t>
  </si>
  <si>
    <t>Model Size</t>
  </si>
  <si>
    <t>Standard Deviation</t>
  </si>
  <si>
    <t>R-squared</t>
  </si>
  <si>
    <t>Adjusted R-squared</t>
  </si>
  <si>
    <t>Maximum VIF</t>
  </si>
  <si>
    <t>Standard Error of Regression</t>
  </si>
  <si>
    <t>Coefficient estimates</t>
  </si>
  <si>
    <t>Coefficient type</t>
  </si>
  <si>
    <t>Linear Regression</t>
  </si>
  <si>
    <t>PRICE.Ln vs. CARAT.Power.3, CARAT.Sqr, CLARITY.Eq.VS1, CLARITY.Eq.VS2, CLARITY.Eq.VVS1, COLOR.Eq.D, COLOR.Eq.E, COLOR.Eq.F, COLOR.Eq.G, Dummy_for_FL_IF, Vendor.Eq.BlueNile, Vendor.Eq.BrianGavin, Vendor.Eq.CraftedByInfinity, Vendor.Eq.EnchantedDiamonds, Vendor.Eq.JamesAllen</t>
  </si>
  <si>
    <t>#var=15, n=246</t>
  </si>
  <si>
    <t>Linear</t>
  </si>
  <si>
    <t>8.262  (0.000)</t>
  </si>
  <si>
    <t>-0.225  (0.000)</t>
  </si>
  <si>
    <t>0.958  (0.000)</t>
  </si>
  <si>
    <t>-0.086  (0.000)</t>
  </si>
  <si>
    <t>-0.168  (0.000)</t>
  </si>
  <si>
    <t>0.099  (0.000)</t>
  </si>
  <si>
    <t>0.524  (0.000)</t>
  </si>
  <si>
    <t>0.36  (0.000)</t>
  </si>
  <si>
    <t>0.253  (0.000)</t>
  </si>
  <si>
    <t>0.12  (0.000)</t>
  </si>
  <si>
    <t>0.227  (0.000)</t>
  </si>
  <si>
    <t>-0.052  (0.000)</t>
  </si>
  <si>
    <t>0.064  (0.000)</t>
  </si>
  <si>
    <t>0.128  (0.000)</t>
  </si>
  <si>
    <t>-0.224  (0.000)</t>
  </si>
  <si>
    <t>-0.117  (0.000)</t>
  </si>
  <si>
    <t>Color</t>
  </si>
  <si>
    <t>White</t>
  </si>
  <si>
    <t>No Font</t>
  </si>
  <si>
    <t>Model 1 (#vars=15, n=246, AdjRsq=0.975): PRICE.Ln &lt;&lt; CARAT.Power.3, CARAT.Sqr, CLARITY.Eq.VS1, CLARITY.Eq.VS2, CLARITY.Eq.VVS1, COLOR.Eq.D, COLOR.Eq.E, COLOR.Eq.F, COLOR.Eq.G, Dummy_for_FL_IF, Vendor.Eq.BlueNile, Vendor.Eq.BrianGavin, Vendor.Eq.CraftedByInfinity, Vendor.Eq.EnchantedDiamonds, Vendor.Eq.JamesAllen</t>
  </si>
  <si>
    <t>No following model in this sequence.</t>
  </si>
  <si>
    <t>No preceding model in this sequence.</t>
  </si>
  <si>
    <t>R code:</t>
  </si>
  <si>
    <t>Model.1 &lt;- lm(PRICE.Ln ~ CARAT.Power.3 +  CARAT.Sqr +  CLARITY.Eq.VS1 +  CLARITY.Eq.VS2 +  CLARITY.Eq.VVS1 +  COLOR.Eq.D +  COLOR.Eq.E +  COLOR.Eq.F +  COLOR.Eq.G +  Dummy_for_FL_IF +  Vendor.Eq.BlueNile +  Vendor.Eq.BrianGavin +  Vendor.Eq.CraftedByInfinity +  Vendor.Eq.EnchantedDiamonds +  Vendor.Eq.JamesAllen, data = Sheet1)</t>
  </si>
  <si>
    <t>NoHeaders</t>
  </si>
  <si>
    <t>No Comment</t>
  </si>
  <si>
    <t>Model 2</t>
  </si>
  <si>
    <t>RunTime: May  2, 2018  3:07 AM</t>
  </si>
  <si>
    <t>5/2/18 3:07 AM on DESKTOP-A1N8O3F - Model 2 - DD_AF_Price_Prdiction_model_final.xlsx - RegressItLogistic.xlam - Version 2018.03.01</t>
  </si>
  <si>
    <t>Regression Statistics:    Model 2 for PRICE.Ln    (15 variables, n=246)</t>
  </si>
  <si>
    <t>Coefficient Estimates:    Model 2 for PRICE.Ln    (15 variables, n=246)</t>
  </si>
  <si>
    <t>Analysis of Variance:    Model 2 for PRICE.Ln    (15 variables, n=246)</t>
  </si>
  <si>
    <t>Error Distribution Statistics:    Model 2 for PRICE.Ln    (15 variables, n=246)</t>
  </si>
  <si>
    <t>Correlation Matrix of Coefficient Estimates : Model 2 for PRICE.Ln    (15 variables, n=246)</t>
  </si>
  <si>
    <t>Actual and predicted -vs- Observation #
Model 2 for PRICE.Ln    (15 variables, n=246)</t>
  </si>
  <si>
    <t>Residual Table: Model 2 for PRICE.Ln    (15 variables, n=246)</t>
  </si>
  <si>
    <t>Model 2 (#vars=15, n=246, AdjRsq=0.975): PRICE.Ln &lt;&lt; CARAT.Power.3, CARAT.Sqr, CLARITY.Eq.VS1, CLARITY.Eq.VS2, CLARITY.Eq.VVS1, COLOR.Eq.D, COLOR.Eq.E, COLOR.Eq.F, COLOR.Eq.G, Dummy_for_FL_IF, Vendor.Eq.BlueNile, Vendor.Eq.BrianGavin, Vendor.Eq.CraftedByInfinity, Vendor.Eq.EnchantedDiamonds, Vendor.Eq.JamesAllen</t>
  </si>
  <si>
    <t>Model 2 preceding model was Model 1 (#vars=15, n=246, AdjRsq=0.975): PRICE.Ln &lt;&lt; CARAT.Power.3, CARAT.Sqr, CLARITY.Eq.VS1, CLARITY.Eq.VS2, CLARITY.Eq.VVS1, COLOR.Eq.D, COLOR.Eq.E, COLOR.Eq.F, COLOR.Eq.G, Dummy_for_FL_IF, Vendor.Eq.BlueNile, Vendor.Eq.BrianGavin, Vendor.Eq.CraftedByInfinity, Vendor.Eq.EnchantedDiamonds, Vendor.Eq.JamesAllen</t>
  </si>
  <si>
    <t>Model.2 &lt;- lm(PRICE.Ln ~ CARAT.Power.3 +  CARAT.Sqr +  CLARITY.Eq.VS1 +  CLARITY.Eq.VS2 +  CLARITY.Eq.VVS1 +  COLOR.Eq.D +  COLOR.Eq.E +  COLOR.Eq.F +  COLOR.Eq.G +  Dummy_for_FL_IF +  Vendor.Eq.BlueNile +  Vendor.Eq.BrianGavin +  Vendor.Eq.CraftedByInfinity +  Vendor.Eq.EnchantedDiamonds +  Vendor.Eq.JamesAllen, data = Sheet1)</t>
  </si>
  <si>
    <t>Model 1 last follower visited was Model 2 (#vars=15, n=246, AdjRsq=0.975): PRICE.Ln &lt;&lt; CARAT.Power.3, CARAT.Sqr, CLARITY.Eq.VS1, CLARITY.Eq.VS2, CLARITY.Eq.VVS1, COLOR.Eq.D, COLOR.Eq.E, COLOR.Eq.F, COLOR.Eq.G, Dummy_for_FL_IF, Vendor.Eq.BlueNile, Vendor.Eq.BrianGavin, Vendor.Eq.CraftedByInfinity, Vendor.Eq.EnchantedDiamonds, Vendor.Eq.JamesAllen</t>
  </si>
  <si>
    <t>Model 1 following model is Model 2 (#vars=15, n=246, AdjRsq=0.975): PRICE.Ln &lt;&lt; CARAT.Power.3, CARAT.Sqr, CLARITY.Eq.VS1, CLARITY.Eq.VS2, CLARITY.Eq.VVS1, COLOR.Eq.D, COLOR.Eq.E, COLOR.Eq.F, COLOR.Eq.G, Dummy_for_FL_IF, Vendor.Eq.BlueNile, Vendor.Eq.BrianGavin, Vendor.Eq.CraftedByInfinity, Vendor.Eq.EnchantedDiamonds, Vendor.Eq.JamesAllen</t>
  </si>
  <si>
    <t>Model 3</t>
  </si>
  <si>
    <t>RunTime: May  2, 2018  3:09 AM</t>
  </si>
  <si>
    <t>5/2/18 3:09 AM on DESKTOP-A1N8O3F - Model 3 - DD_AF_Price_Prdiction_model_final.xlsx - RegressItLogistic.xlam - Version 2018.03.01</t>
  </si>
  <si>
    <t>Regression Statistics:    Model 3 for PRICE.Ln    (15 variables, n=246)</t>
  </si>
  <si>
    <t>Coefficient Estimates:    Model 3 for PRICE.Ln    (15 variables, n=246)</t>
  </si>
  <si>
    <t>Analysis of Variance:    Model 3 for PRICE.Ln    (15 variables, n=246)</t>
  </si>
  <si>
    <t>Error Distribution Statistics:    Model 3 for PRICE.Ln    (15 variables, n=246)</t>
  </si>
  <si>
    <t>Correlation Matrix of Coefficient Estimates : Model 3 for PRICE.Ln    (15 variables, n=246)</t>
  </si>
  <si>
    <t>Actual and predicted -vs- Observation #
Model 3 for PRICE.Ln    (15 variables, n=246)</t>
  </si>
  <si>
    <t>Residual Table: Model 3 for PRICE.Ln    (15 variables, n=246)</t>
  </si>
  <si>
    <t>Model 3 (#vars=15, n=246, AdjRsq=0.975): PRICE.Ln &lt;&lt; CARAT.Power.3, CARAT.Sqr, CLARITY.Eq.VS1, CLARITY.Eq.VS2, CLARITY.Eq.VVS1, COLOR.Eq.D, COLOR.Eq.E, COLOR.Eq.F, COLOR.Eq.G, Dummy_for_FL_IF, Vendor.Eq.BlueNile, Vendor.Eq.BrianGavin, Vendor.Eq.CraftedByInfinity, Vendor.Eq.EnchantedDiamonds, Vendor.Eq.JamesAllen</t>
  </si>
  <si>
    <t>Model.3 &lt;- lm(PRICE.Ln ~ CARAT.Power.3 +  CARAT.Sqr +  CLARITY.Eq.VS1 +  CLARITY.Eq.VS2 +  CLARITY.Eq.VVS1 +  COLOR.Eq.D +  COLOR.Eq.E +  COLOR.Eq.F +  COLOR.Eq.G +  Dummy_for_FL_IF +  Vendor.Eq.BlueNile +  Vendor.Eq.BrianGavin +  Vendor.Eq.CraftedByInfinity +  Vendor.Eq.EnchantedDiamonds +  Vendor.Eq.JamesAllen, data = Sheet1)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</si>
</sst>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
    <numFmt numFmtId="166" formatCode="0.0%"/>
    <numFmt numFmtId="167" formatCode="0.000000"/>
    <numFmt numFmtId="168" formatCode="[$-409]m/d/yy\ h:mm\ AM/PM;@"/>
  </numFmts>
  <fonts count="14" x14ac:knownFonts="1">
    <font>
      <sz val="11"/>
      <color theme="1"/>
      <name val="Calibri"/>
      <family val="2"/>
      <scheme val="minor"/>
    </font>
    <font>
      <sz val="8"/>
      <color theme="1"/>
      <name val="Arial"/>
      <family val="2"/>
    </font>
    <font>
      <sz val="8"/>
      <color rgb="FFFFFFFF"/>
      <name val="Arial"/>
      <family val="2"/>
    </font>
    <font>
      <b/>
      <sz val="8"/>
      <color theme="1"/>
      <name val="Arial"/>
      <family val="2"/>
    </font>
    <font>
      <sz val="9"/>
      <color indexed="81"/>
      <name val="Tahoma"/>
      <family val="2"/>
    </font>
    <font>
      <i/>
      <sz val="8"/>
      <color theme="1"/>
      <name val="Arial"/>
      <family val="2"/>
    </font>
    <font>
      <i/>
      <sz val="8"/>
      <color rgb="FFFFFFFF"/>
      <name val="Arial"/>
      <family val="2"/>
    </font>
    <font>
      <b/>
      <u/>
      <sz val="8"/>
      <color theme="1"/>
      <name val="Arial"/>
      <family val="2"/>
    </font>
    <font>
      <b/>
      <sz val="7"/>
      <color theme="1"/>
      <name val="Arial"/>
      <family val="2"/>
    </font>
    <font>
      <sz val="8"/>
      <color rgb="FFB2B2B2"/>
      <name val="Arial"/>
      <family val="2"/>
    </font>
    <font>
      <sz val="8"/>
      <color rgb="FF010101"/>
      <name val="Arial"/>
      <family val="2"/>
    </font>
    <font>
      <sz val="8"/>
      <color theme="0"/>
      <name val="Arial"/>
      <family val="2"/>
    </font>
    <font>
      <sz val="8"/>
      <color rgb="FF000000"/>
      <name val="Arial"/>
      <family val="2"/>
    </font>
    <font>
      <sz val="8"/>
      <color rgb="FF020202"/>
      <name val="Arial"/>
      <family val="2"/>
    </font>
  </fonts>
  <fills count="72">
    <fill>
      <patternFill patternType="none"/>
    </fill>
    <fill>
      <patternFill patternType="gray125"/>
    </fill>
    <fill>
      <patternFill patternType="solid">
        <fgColor rgb="FFE6E6E6"/>
        <bgColor indexed="64"/>
      </patternFill>
    </fill>
    <fill>
      <patternFill patternType="solid">
        <fgColor rgb="FFFF3737"/>
        <bgColor indexed="64"/>
      </patternFill>
    </fill>
    <fill>
      <patternFill patternType="solid">
        <fgColor rgb="FF3737FF"/>
        <bgColor indexed="64"/>
      </patternFill>
    </fill>
    <fill>
      <patternFill patternType="solid">
        <fgColor rgb="FFFF5353"/>
        <bgColor indexed="64"/>
      </patternFill>
    </fill>
    <fill>
      <patternFill patternType="solid">
        <fgColor rgb="FFFFDCDC"/>
        <bgColor indexed="64"/>
      </patternFill>
    </fill>
    <fill>
      <patternFill patternType="solid">
        <fgColor rgb="FFFFBABA"/>
        <bgColor indexed="64"/>
      </patternFill>
    </fill>
    <fill>
      <patternFill patternType="solid">
        <fgColor rgb="FF4E4EFF"/>
        <bgColor indexed="64"/>
      </patternFill>
    </fill>
    <fill>
      <patternFill patternType="solid">
        <fgColor rgb="FFE3E3FF"/>
        <bgColor indexed="64"/>
      </patternFill>
    </fill>
    <fill>
      <patternFill patternType="solid">
        <fgColor rgb="FF6969FF"/>
        <bgColor indexed="64"/>
      </patternFill>
    </fill>
    <fill>
      <patternFill patternType="solid">
        <fgColor rgb="FF9494FF"/>
        <bgColor indexed="64"/>
      </patternFill>
    </fill>
    <fill>
      <patternFill patternType="solid">
        <fgColor rgb="FFADADFF"/>
        <bgColor indexed="64"/>
      </patternFill>
    </fill>
    <fill>
      <patternFill patternType="solid">
        <fgColor rgb="FFD1D1FF"/>
        <bgColor indexed="64"/>
      </patternFill>
    </fill>
    <fill>
      <patternFill patternType="solid">
        <fgColor rgb="FFFF8B8B"/>
        <bgColor indexed="64"/>
      </patternFill>
    </fill>
    <fill>
      <patternFill patternType="solid">
        <fgColor rgb="FFFFE9E9"/>
        <bgColor indexed="64"/>
      </patternFill>
    </fill>
    <fill>
      <patternFill patternType="solid">
        <fgColor rgb="FF9696FF"/>
        <bgColor indexed="64"/>
      </patternFill>
    </fill>
    <fill>
      <patternFill patternType="solid">
        <fgColor rgb="FFF0F0FF"/>
        <bgColor indexed="64"/>
      </patternFill>
    </fill>
    <fill>
      <patternFill patternType="solid">
        <fgColor rgb="FFD6D6FF"/>
        <bgColor indexed="64"/>
      </patternFill>
    </fill>
    <fill>
      <patternFill patternType="solid">
        <fgColor rgb="FFFFCDCD"/>
        <bgColor indexed="64"/>
      </patternFill>
    </fill>
    <fill>
      <patternFill patternType="solid">
        <fgColor rgb="FFFF6060"/>
        <bgColor indexed="64"/>
      </patternFill>
    </fill>
    <fill>
      <patternFill patternType="solid">
        <fgColor rgb="FFFFE8E8"/>
        <bgColor indexed="64"/>
      </patternFill>
    </fill>
    <fill>
      <patternFill patternType="solid">
        <fgColor rgb="FFFF4F4F"/>
        <bgColor indexed="64"/>
      </patternFill>
    </fill>
    <fill>
      <patternFill patternType="solid">
        <fgColor rgb="FFFFECEC"/>
        <bgColor indexed="64"/>
      </patternFill>
    </fill>
    <fill>
      <patternFill patternType="solid">
        <fgColor rgb="FFEFEFFF"/>
        <bgColor indexed="64"/>
      </patternFill>
    </fill>
    <fill>
      <patternFill patternType="solid">
        <fgColor rgb="FFFFEBEB"/>
        <bgColor indexed="64"/>
      </patternFill>
    </fill>
    <fill>
      <patternFill patternType="solid">
        <fgColor rgb="FF9393FF"/>
        <bgColor indexed="64"/>
      </patternFill>
    </fill>
    <fill>
      <patternFill patternType="solid">
        <fgColor rgb="FFFBFBFF"/>
        <bgColor indexed="64"/>
      </patternFill>
    </fill>
    <fill>
      <patternFill patternType="solid">
        <fgColor rgb="FFFFFAFA"/>
        <bgColor indexed="64"/>
      </patternFill>
    </fill>
    <fill>
      <patternFill patternType="solid">
        <fgColor rgb="FFBDBDFF"/>
        <bgColor indexed="64"/>
      </patternFill>
    </fill>
    <fill>
      <patternFill patternType="solid">
        <fgColor rgb="FFBCBCFF"/>
        <bgColor indexed="64"/>
      </patternFill>
    </fill>
    <fill>
      <patternFill patternType="solid">
        <fgColor rgb="FFFFFFFF"/>
        <bgColor indexed="64"/>
      </patternFill>
    </fill>
    <fill>
      <patternFill patternType="solid">
        <fgColor rgb="FFF7F7FF"/>
        <bgColor indexed="64"/>
      </patternFill>
    </fill>
    <fill>
      <patternFill patternType="solid">
        <fgColor rgb="FFF4F4FF"/>
        <bgColor indexed="64"/>
      </patternFill>
    </fill>
    <fill>
      <patternFill patternType="solid">
        <fgColor rgb="FFFDFDFF"/>
        <bgColor indexed="64"/>
      </patternFill>
    </fill>
    <fill>
      <patternFill patternType="solid">
        <fgColor rgb="FFFFFDFD"/>
        <bgColor indexed="64"/>
      </patternFill>
    </fill>
    <fill>
      <patternFill patternType="solid">
        <fgColor rgb="FFFFF3F3"/>
        <bgColor indexed="64"/>
      </patternFill>
    </fill>
    <fill>
      <patternFill patternType="solid">
        <fgColor rgb="FFFFFBFB"/>
        <bgColor indexed="64"/>
      </patternFill>
    </fill>
    <fill>
      <patternFill patternType="solid">
        <fgColor rgb="FFD7D7FF"/>
        <bgColor indexed="64"/>
      </patternFill>
    </fill>
    <fill>
      <patternFill patternType="solid">
        <fgColor rgb="FFF8F8FF"/>
        <bgColor indexed="64"/>
      </patternFill>
    </fill>
    <fill>
      <patternFill patternType="solid">
        <fgColor rgb="FFFFF8F8"/>
        <bgColor indexed="64"/>
      </patternFill>
    </fill>
    <fill>
      <patternFill patternType="solid">
        <fgColor rgb="FFFAFAFF"/>
        <bgColor indexed="64"/>
      </patternFill>
    </fill>
    <fill>
      <patternFill patternType="solid">
        <fgColor rgb="FFF9F9FF"/>
        <bgColor indexed="64"/>
      </patternFill>
    </fill>
    <fill>
      <patternFill patternType="solid">
        <fgColor rgb="FFCFCFFF"/>
        <bgColor indexed="64"/>
      </patternFill>
    </fill>
    <fill>
      <patternFill patternType="solid">
        <fgColor rgb="FFFFFCFC"/>
        <bgColor indexed="64"/>
      </patternFill>
    </fill>
    <fill>
      <patternFill patternType="solid">
        <fgColor rgb="FFC9C9FF"/>
        <bgColor indexed="64"/>
      </patternFill>
    </fill>
    <fill>
      <patternFill patternType="solid">
        <fgColor rgb="FFCACAFF"/>
        <bgColor indexed="64"/>
      </patternFill>
    </fill>
    <fill>
      <patternFill patternType="solid">
        <fgColor rgb="FFC3C3FF"/>
        <bgColor indexed="64"/>
      </patternFill>
    </fill>
    <fill>
      <patternFill patternType="solid">
        <fgColor rgb="FFF6F6FF"/>
        <bgColor indexed="64"/>
      </patternFill>
    </fill>
    <fill>
      <patternFill patternType="solid">
        <fgColor rgb="FFD5D5FF"/>
        <bgColor indexed="64"/>
      </patternFill>
    </fill>
    <fill>
      <patternFill patternType="solid">
        <fgColor rgb="FFFCFCFF"/>
        <bgColor indexed="64"/>
      </patternFill>
    </fill>
    <fill>
      <patternFill patternType="solid">
        <fgColor rgb="FFE7E7FF"/>
        <bgColor indexed="64"/>
      </patternFill>
    </fill>
    <fill>
      <patternFill patternType="solid">
        <fgColor rgb="FFFFF7F7"/>
        <bgColor indexed="64"/>
      </patternFill>
    </fill>
    <fill>
      <patternFill patternType="solid">
        <fgColor rgb="FFFFF6F6"/>
        <bgColor indexed="64"/>
      </patternFill>
    </fill>
    <fill>
      <patternFill patternType="solid">
        <fgColor rgb="FFFEFEFF"/>
        <bgColor indexed="64"/>
      </patternFill>
    </fill>
    <fill>
      <patternFill patternType="solid">
        <fgColor rgb="FFFFFEFE"/>
        <bgColor indexed="64"/>
      </patternFill>
    </fill>
    <fill>
      <patternFill patternType="solid">
        <fgColor rgb="FFFFF4F4"/>
        <bgColor indexed="64"/>
      </patternFill>
    </fill>
    <fill>
      <patternFill patternType="solid">
        <fgColor rgb="FFC4C4FF"/>
        <bgColor indexed="64"/>
      </patternFill>
    </fill>
    <fill>
      <patternFill patternType="solid">
        <fgColor rgb="FFFFEEEE"/>
        <bgColor indexed="64"/>
      </patternFill>
    </fill>
    <fill>
      <patternFill patternType="solid">
        <fgColor rgb="FFFFEFEF"/>
        <bgColor indexed="64"/>
      </patternFill>
    </fill>
    <fill>
      <patternFill patternType="solid">
        <fgColor rgb="FFB6B6FF"/>
        <bgColor indexed="64"/>
      </patternFill>
    </fill>
    <fill>
      <patternFill patternType="solid">
        <fgColor rgb="FFF5F5FF"/>
        <bgColor indexed="64"/>
      </patternFill>
    </fill>
    <fill>
      <patternFill patternType="solid">
        <fgColor rgb="FFEBEBFF"/>
        <bgColor indexed="64"/>
      </patternFill>
    </fill>
    <fill>
      <patternFill patternType="solid">
        <fgColor rgb="FFFFEAEA"/>
        <bgColor indexed="64"/>
      </patternFill>
    </fill>
    <fill>
      <patternFill patternType="solid">
        <fgColor rgb="FFFFF5F5"/>
        <bgColor indexed="64"/>
      </patternFill>
    </fill>
    <fill>
      <patternFill patternType="solid">
        <fgColor rgb="FFC2C2FF"/>
        <bgColor indexed="64"/>
      </patternFill>
    </fill>
    <fill>
      <patternFill patternType="solid">
        <fgColor rgb="FFD8D8FF"/>
        <bgColor indexed="64"/>
      </patternFill>
    </fill>
    <fill>
      <patternFill patternType="solid">
        <fgColor rgb="FFD4D4FF"/>
        <bgColor indexed="64"/>
      </patternFill>
    </fill>
    <fill>
      <patternFill patternType="solid">
        <fgColor rgb="FFFFF9F9"/>
        <bgColor indexed="64"/>
      </patternFill>
    </fill>
    <fill>
      <patternFill patternType="solid">
        <fgColor rgb="FFD2D2FF"/>
        <bgColor indexed="64"/>
      </patternFill>
    </fill>
    <fill>
      <patternFill patternType="solid">
        <fgColor rgb="FFDEDEFF"/>
        <bgColor indexed="64"/>
      </patternFill>
    </fill>
    <fill>
      <patternFill patternType="solid">
        <fgColor rgb="FFE4E4FF"/>
        <bgColor indexed="64"/>
      </patternFill>
    </fill>
  </fills>
  <borders count="3">
    <border>
      <left/>
      <right/>
      <top/>
      <bottom/>
      <diagonal/>
    </border>
    <border>
      <left/>
      <right/>
      <top/>
      <bottom style="medium">
        <color indexed="18"/>
      </bottom>
      <diagonal/>
    </border>
    <border>
      <left style="medium">
        <color indexed="18"/>
      </left>
      <right/>
      <top/>
      <bottom style="medium">
        <color indexed="18"/>
      </bottom>
      <diagonal/>
    </border>
  </borders>
  <cellStyleXfs count="1">
    <xf numFmtId="0" fontId="0" fillId="0" borderId="0"/>
  </cellStyleXfs>
  <cellXfs count="109">
    <xf numFmtId="0" fontId="0" fillId="0" borderId="0" xfId="0"/>
    <xf numFmtId="164" fontId="1" fillId="0" borderId="0" xfId="0" applyNumberFormat="1" applyFont="1" applyAlignment="1"/>
    <xf numFmtId="164" fontId="2" fillId="0" borderId="0" xfId="0" applyNumberFormat="1" applyFont="1" applyAlignment="1"/>
    <xf numFmtId="164" fontId="3" fillId="0" borderId="0" xfId="0" applyNumberFormat="1" applyFont="1" applyAlignment="1"/>
    <xf numFmtId="164" fontId="5" fillId="0" borderId="0" xfId="0" applyNumberFormat="1" applyFont="1" applyAlignment="1"/>
    <xf numFmtId="164" fontId="6" fillId="0" borderId="0" xfId="0" applyNumberFormat="1" applyFont="1" applyAlignment="1"/>
    <xf numFmtId="164" fontId="7" fillId="0" borderId="0" xfId="0" applyNumberFormat="1" applyFont="1" applyAlignment="1"/>
    <xf numFmtId="164" fontId="1" fillId="0" borderId="1" xfId="0" applyNumberFormat="1" applyFont="1" applyBorder="1" applyAlignment="1"/>
    <xf numFmtId="164" fontId="8" fillId="0" borderId="1" xfId="0" applyNumberFormat="1" applyFont="1" applyBorder="1" applyAlignment="1">
      <alignment horizontal="right"/>
    </xf>
    <xf numFmtId="165" fontId="1" fillId="0" borderId="0" xfId="0" applyNumberFormat="1" applyFont="1" applyAlignment="1"/>
    <xf numFmtId="1" fontId="1" fillId="0" borderId="0" xfId="0" applyNumberFormat="1" applyFont="1" applyAlignment="1"/>
    <xf numFmtId="166" fontId="1" fillId="0" borderId="0" xfId="0" applyNumberFormat="1" applyFont="1" applyAlignment="1"/>
    <xf numFmtId="164" fontId="8" fillId="0" borderId="1" xfId="0" applyNumberFormat="1" applyFont="1" applyBorder="1" applyAlignment="1">
      <alignment horizontal="center"/>
    </xf>
    <xf numFmtId="164" fontId="1" fillId="0" borderId="0" xfId="0" applyNumberFormat="1" applyFont="1" applyAlignment="1">
      <alignment horizontal="left"/>
    </xf>
    <xf numFmtId="164" fontId="8" fillId="0" borderId="1" xfId="0" applyNumberFormat="1" applyFont="1" applyBorder="1" applyAlignment="1">
      <alignment horizontal="left"/>
    </xf>
    <xf numFmtId="167" fontId="1" fillId="0" borderId="0" xfId="0" applyNumberFormat="1" applyFont="1" applyAlignment="1"/>
    <xf numFmtId="164" fontId="1" fillId="0" borderId="0" xfId="0" applyNumberFormat="1" applyFont="1" applyAlignment="1">
      <alignment horizontal="right"/>
    </xf>
    <xf numFmtId="164" fontId="1" fillId="0" borderId="1" xfId="0" applyNumberFormat="1" applyFont="1" applyBorder="1" applyAlignment="1">
      <alignment horizontal="right"/>
    </xf>
    <xf numFmtId="164" fontId="9" fillId="0" borderId="0" xfId="0" applyNumberFormat="1" applyFont="1" applyAlignment="1"/>
    <xf numFmtId="164" fontId="1" fillId="0" borderId="2" xfId="0" applyNumberFormat="1" applyFont="1" applyBorder="1" applyAlignment="1"/>
    <xf numFmtId="164" fontId="10" fillId="0" borderId="0" xfId="0" applyNumberFormat="1" applyFont="1" applyAlignment="1"/>
    <xf numFmtId="164" fontId="11" fillId="0" borderId="0" xfId="0" applyNumberFormat="1" applyFont="1" applyAlignment="1">
      <alignment wrapText="1"/>
    </xf>
    <xf numFmtId="164" fontId="8" fillId="0" borderId="0" xfId="0" applyNumberFormat="1" applyFont="1" applyAlignment="1">
      <alignment horizontal="left"/>
    </xf>
    <xf numFmtId="164" fontId="7" fillId="0" borderId="0" xfId="0" applyNumberFormat="1" applyFont="1" applyAlignment="1">
      <alignment horizontal="right"/>
    </xf>
    <xf numFmtId="164" fontId="1" fillId="2" borderId="0" xfId="0" applyNumberFormat="1" applyFont="1" applyFill="1" applyAlignment="1">
      <alignment horizontal="right"/>
    </xf>
    <xf numFmtId="164" fontId="3" fillId="2" borderId="0" xfId="0" applyNumberFormat="1" applyFont="1" applyFill="1" applyAlignment="1">
      <alignment horizontal="left"/>
    </xf>
    <xf numFmtId="164" fontId="3" fillId="0" borderId="0" xfId="0" applyNumberFormat="1" applyFont="1" applyAlignment="1">
      <alignment horizontal="right"/>
    </xf>
    <xf numFmtId="164" fontId="5" fillId="0" borderId="0" xfId="0" applyNumberFormat="1" applyFont="1" applyAlignment="1">
      <alignment horizontal="left"/>
    </xf>
    <xf numFmtId="168" fontId="1" fillId="0" borderId="0" xfId="0" applyNumberFormat="1" applyFont="1" applyAlignment="1">
      <alignment horizontal="right"/>
    </xf>
    <xf numFmtId="164" fontId="2" fillId="0" borderId="0" xfId="0" applyNumberFormat="1" applyFont="1" applyAlignment="1">
      <alignment horizontal="right"/>
    </xf>
    <xf numFmtId="1" fontId="1" fillId="0" borderId="0" xfId="0" applyNumberFormat="1" applyFont="1" applyAlignment="1">
      <alignment horizontal="right"/>
    </xf>
    <xf numFmtId="164" fontId="1" fillId="0" borderId="0" xfId="0" applyNumberFormat="1" applyFont="1" applyFill="1" applyAlignment="1">
      <alignment horizontal="right"/>
    </xf>
    <xf numFmtId="164" fontId="12" fillId="0" borderId="0" xfId="0" applyNumberFormat="1" applyFont="1" applyFill="1" applyAlignment="1">
      <alignment horizontal="right"/>
    </xf>
    <xf numFmtId="164" fontId="13" fillId="0" borderId="0" xfId="0" applyNumberFormat="1" applyFont="1" applyAlignment="1"/>
    <xf numFmtId="164" fontId="11" fillId="0" borderId="0" xfId="0" applyNumberFormat="1" applyFont="1" applyAlignment="1"/>
    <xf numFmtId="165" fontId="1" fillId="3" borderId="0" xfId="0" applyNumberFormat="1" applyFont="1" applyFill="1" applyAlignment="1"/>
    <xf numFmtId="165" fontId="1" fillId="4" borderId="0" xfId="0" applyNumberFormat="1" applyFont="1" applyFill="1" applyAlignment="1"/>
    <xf numFmtId="165" fontId="1" fillId="5" borderId="0" xfId="0" applyNumberFormat="1" applyFont="1" applyFill="1" applyAlignment="1"/>
    <xf numFmtId="165" fontId="1" fillId="6" borderId="0" xfId="0" applyNumberFormat="1" applyFont="1" applyFill="1" applyAlignment="1"/>
    <xf numFmtId="165" fontId="1" fillId="7" borderId="0" xfId="0" applyNumberFormat="1" applyFont="1" applyFill="1" applyAlignment="1"/>
    <xf numFmtId="165" fontId="1" fillId="8" borderId="0" xfId="0" applyNumberFormat="1" applyFont="1" applyFill="1" applyAlignment="1"/>
    <xf numFmtId="165" fontId="1" fillId="9" borderId="0" xfId="0" applyNumberFormat="1" applyFont="1" applyFill="1" applyAlignment="1"/>
    <xf numFmtId="165" fontId="1" fillId="10" borderId="0" xfId="0" applyNumberFormat="1" applyFont="1" applyFill="1" applyAlignment="1"/>
    <xf numFmtId="165" fontId="1" fillId="11" borderId="0" xfId="0" applyNumberFormat="1" applyFont="1" applyFill="1" applyAlignment="1"/>
    <xf numFmtId="165" fontId="1" fillId="12" borderId="0" xfId="0" applyNumberFormat="1" applyFont="1" applyFill="1" applyAlignment="1"/>
    <xf numFmtId="165" fontId="1" fillId="13" borderId="0" xfId="0" applyNumberFormat="1" applyFont="1" applyFill="1" applyAlignment="1"/>
    <xf numFmtId="165" fontId="1" fillId="14" borderId="0" xfId="0" applyNumberFormat="1" applyFont="1" applyFill="1" applyAlignment="1"/>
    <xf numFmtId="165" fontId="1" fillId="15" borderId="0" xfId="0" applyNumberFormat="1" applyFont="1" applyFill="1" applyAlignment="1"/>
    <xf numFmtId="165" fontId="1" fillId="16" borderId="0" xfId="0" applyNumberFormat="1" applyFont="1" applyFill="1" applyAlignment="1"/>
    <xf numFmtId="165" fontId="1" fillId="17" borderId="0" xfId="0" applyNumberFormat="1" applyFont="1" applyFill="1" applyAlignment="1"/>
    <xf numFmtId="165" fontId="1" fillId="18" borderId="0" xfId="0" applyNumberFormat="1" applyFont="1" applyFill="1" applyAlignment="1"/>
    <xf numFmtId="165" fontId="1" fillId="19" borderId="0" xfId="0" applyNumberFormat="1" applyFont="1" applyFill="1" applyAlignment="1"/>
    <xf numFmtId="165" fontId="1" fillId="20" borderId="0" xfId="0" applyNumberFormat="1" applyFont="1" applyFill="1" applyAlignment="1"/>
    <xf numFmtId="165" fontId="1" fillId="21" borderId="0" xfId="0" applyNumberFormat="1" applyFont="1" applyFill="1" applyAlignment="1"/>
    <xf numFmtId="164" fontId="3" fillId="22" borderId="0" xfId="0" applyNumberFormat="1" applyFont="1" applyFill="1" applyAlignment="1"/>
    <xf numFmtId="164" fontId="1" fillId="17" borderId="0" xfId="0" applyNumberFormat="1" applyFont="1" applyFill="1" applyAlignment="1"/>
    <xf numFmtId="164" fontId="1" fillId="23" borderId="0" xfId="0" applyNumberFormat="1" applyFont="1" applyFill="1" applyAlignment="1"/>
    <xf numFmtId="164" fontId="1" fillId="24" borderId="0" xfId="0" applyNumberFormat="1" applyFont="1" applyFill="1" applyAlignment="1"/>
    <xf numFmtId="164" fontId="1" fillId="25" borderId="0" xfId="0" applyNumberFormat="1" applyFont="1" applyFill="1" applyAlignment="1"/>
    <xf numFmtId="164" fontId="3" fillId="26" borderId="0" xfId="0" applyNumberFormat="1" applyFont="1" applyFill="1" applyAlignment="1"/>
    <xf numFmtId="164" fontId="9" fillId="27" borderId="0" xfId="0" applyNumberFormat="1" applyFont="1" applyFill="1" applyAlignment="1"/>
    <xf numFmtId="164" fontId="9" fillId="28" borderId="0" xfId="0" applyNumberFormat="1" applyFont="1" applyFill="1" applyAlignment="1"/>
    <xf numFmtId="164" fontId="1" fillId="29" borderId="0" xfId="0" applyNumberFormat="1" applyFont="1" applyFill="1" applyAlignment="1"/>
    <xf numFmtId="164" fontId="3" fillId="30" borderId="0" xfId="0" applyNumberFormat="1" applyFont="1" applyFill="1" applyAlignment="1"/>
    <xf numFmtId="164" fontId="9" fillId="31" borderId="0" xfId="0" applyNumberFormat="1" applyFont="1" applyFill="1" applyAlignment="1"/>
    <xf numFmtId="164" fontId="9" fillId="32" borderId="0" xfId="0" applyNumberFormat="1" applyFont="1" applyFill="1" applyAlignment="1"/>
    <xf numFmtId="164" fontId="1" fillId="33" borderId="0" xfId="0" applyNumberFormat="1" applyFont="1" applyFill="1" applyAlignment="1"/>
    <xf numFmtId="164" fontId="9" fillId="34" borderId="0" xfId="0" applyNumberFormat="1" applyFont="1" applyFill="1" applyAlignment="1"/>
    <xf numFmtId="164" fontId="9" fillId="35" borderId="0" xfId="0" applyNumberFormat="1" applyFont="1" applyFill="1" applyAlignment="1"/>
    <xf numFmtId="164" fontId="1" fillId="36" borderId="0" xfId="0" applyNumberFormat="1" applyFont="1" applyFill="1" applyAlignment="1"/>
    <xf numFmtId="164" fontId="9" fillId="37" borderId="0" xfId="0" applyNumberFormat="1" applyFont="1" applyFill="1" applyAlignment="1"/>
    <xf numFmtId="164" fontId="1" fillId="38" borderId="0" xfId="0" applyNumberFormat="1" applyFont="1" applyFill="1" applyAlignment="1"/>
    <xf numFmtId="164" fontId="9" fillId="39" borderId="0" xfId="0" applyNumberFormat="1" applyFont="1" applyFill="1" applyAlignment="1"/>
    <xf numFmtId="164" fontId="9" fillId="40" borderId="0" xfId="0" applyNumberFormat="1" applyFont="1" applyFill="1" applyAlignment="1"/>
    <xf numFmtId="164" fontId="9" fillId="41" borderId="0" xfId="0" applyNumberFormat="1" applyFont="1" applyFill="1" applyAlignment="1"/>
    <xf numFmtId="164" fontId="9" fillId="42" borderId="0" xfId="0" applyNumberFormat="1" applyFont="1" applyFill="1" applyAlignment="1"/>
    <xf numFmtId="164" fontId="1" fillId="13" borderId="0" xfId="0" applyNumberFormat="1" applyFont="1" applyFill="1" applyAlignment="1"/>
    <xf numFmtId="164" fontId="1" fillId="43" borderId="0" xfId="0" applyNumberFormat="1" applyFont="1" applyFill="1" applyAlignment="1"/>
    <xf numFmtId="164" fontId="9" fillId="44" borderId="0" xfId="0" applyNumberFormat="1" applyFont="1" applyFill="1" applyAlignment="1"/>
    <xf numFmtId="164" fontId="1" fillId="45" borderId="0" xfId="0" applyNumberFormat="1" applyFont="1" applyFill="1" applyAlignment="1"/>
    <xf numFmtId="164" fontId="1" fillId="46" borderId="0" xfId="0" applyNumberFormat="1" applyFont="1" applyFill="1" applyAlignment="1"/>
    <xf numFmtId="164" fontId="1" fillId="47" borderId="0" xfId="0" applyNumberFormat="1" applyFont="1" applyFill="1" applyAlignment="1"/>
    <xf numFmtId="164" fontId="9" fillId="48" borderId="0" xfId="0" applyNumberFormat="1" applyFont="1" applyFill="1" applyAlignment="1"/>
    <xf numFmtId="164" fontId="1" fillId="49" borderId="0" xfId="0" applyNumberFormat="1" applyFont="1" applyFill="1" applyAlignment="1"/>
    <xf numFmtId="164" fontId="9" fillId="50" borderId="0" xfId="0" applyNumberFormat="1" applyFont="1" applyFill="1" applyAlignment="1"/>
    <xf numFmtId="164" fontId="1" fillId="51" borderId="0" xfId="0" applyNumberFormat="1" applyFont="1" applyFill="1" applyAlignment="1"/>
    <xf numFmtId="164" fontId="9" fillId="52" borderId="0" xfId="0" applyNumberFormat="1" applyFont="1" applyFill="1" applyAlignment="1"/>
    <xf numFmtId="164" fontId="9" fillId="53" borderId="0" xfId="0" applyNumberFormat="1" applyFont="1" applyFill="1" applyAlignment="1"/>
    <xf numFmtId="164" fontId="9" fillId="54" borderId="0" xfId="0" applyNumberFormat="1" applyFont="1" applyFill="1" applyAlignment="1"/>
    <xf numFmtId="164" fontId="9" fillId="55" borderId="0" xfId="0" applyNumberFormat="1" applyFont="1" applyFill="1" applyAlignment="1"/>
    <xf numFmtId="164" fontId="9" fillId="56" borderId="0" xfId="0" applyNumberFormat="1" applyFont="1" applyFill="1" applyAlignment="1"/>
    <xf numFmtId="164" fontId="1" fillId="57" borderId="0" xfId="0" applyNumberFormat="1" applyFont="1" applyFill="1" applyAlignment="1"/>
    <xf numFmtId="164" fontId="1" fillId="58" borderId="0" xfId="0" applyNumberFormat="1" applyFont="1" applyFill="1" applyAlignment="1"/>
    <xf numFmtId="164" fontId="1" fillId="59" borderId="0" xfId="0" applyNumberFormat="1" applyFont="1" applyFill="1" applyAlignment="1"/>
    <xf numFmtId="164" fontId="3" fillId="60" borderId="0" xfId="0" applyNumberFormat="1" applyFont="1" applyFill="1" applyAlignment="1"/>
    <xf numFmtId="164" fontId="9" fillId="61" borderId="0" xfId="0" applyNumberFormat="1" applyFont="1" applyFill="1" applyAlignment="1"/>
    <xf numFmtId="164" fontId="1" fillId="62" borderId="0" xfId="0" applyNumberFormat="1" applyFont="1" applyFill="1" applyAlignment="1"/>
    <xf numFmtId="164" fontId="1" fillId="63" borderId="0" xfId="0" applyNumberFormat="1" applyFont="1" applyFill="1" applyAlignment="1"/>
    <xf numFmtId="164" fontId="9" fillId="64" borderId="0" xfId="0" applyNumberFormat="1" applyFont="1" applyFill="1" applyAlignment="1"/>
    <xf numFmtId="164" fontId="1" fillId="65" borderId="0" xfId="0" applyNumberFormat="1" applyFont="1" applyFill="1" applyAlignment="1"/>
    <xf numFmtId="164" fontId="1" fillId="66" borderId="0" xfId="0" applyNumberFormat="1" applyFont="1" applyFill="1" applyAlignment="1"/>
    <xf numFmtId="164" fontId="1" fillId="67" borderId="0" xfId="0" applyNumberFormat="1" applyFont="1" applyFill="1" applyAlignment="1"/>
    <xf numFmtId="164" fontId="9" fillId="68" borderId="0" xfId="0" applyNumberFormat="1" applyFont="1" applyFill="1" applyAlignment="1"/>
    <xf numFmtId="164" fontId="1" fillId="69" borderId="0" xfId="0" applyNumberFormat="1" applyFont="1" applyFill="1" applyAlignment="1"/>
    <xf numFmtId="164" fontId="1" fillId="70" borderId="0" xfId="0" applyNumberFormat="1" applyFont="1" applyFill="1" applyAlignment="1"/>
    <xf numFmtId="164" fontId="1" fillId="71" borderId="0" xfId="0" applyNumberFormat="1" applyFont="1" applyFill="1" applyAlignment="1"/>
    <xf numFmtId="164" fontId="1" fillId="31" borderId="0" xfId="0" applyNumberFormat="1" applyFont="1" applyFill="1" applyAlignment="1"/>
    <xf numFmtId="164" fontId="2" fillId="0" borderId="0" xfId="0" applyNumberFormat="1" applyFont="1" applyFill="1" applyAlignment="1">
      <alignment horizontal="right"/>
    </xf>
    <xf numFmtId="1" fontId="1" fillId="0" borderId="0" xfId="0" applyNumberFormat="1" applyFon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emf"/><Relationship Id="rId13" Type="http://schemas.openxmlformats.org/officeDocument/2006/relationships/image" Target="../media/image13.emf"/><Relationship Id="rId18" Type="http://schemas.openxmlformats.org/officeDocument/2006/relationships/image" Target="../media/image18.emf"/><Relationship Id="rId3" Type="http://schemas.openxmlformats.org/officeDocument/2006/relationships/image" Target="../media/image3.emf"/><Relationship Id="rId7" Type="http://schemas.openxmlformats.org/officeDocument/2006/relationships/image" Target="../media/image7.emf"/><Relationship Id="rId12" Type="http://schemas.openxmlformats.org/officeDocument/2006/relationships/image" Target="../media/image12.emf"/><Relationship Id="rId17" Type="http://schemas.openxmlformats.org/officeDocument/2006/relationships/image" Target="../media/image17.emf"/><Relationship Id="rId2" Type="http://schemas.openxmlformats.org/officeDocument/2006/relationships/image" Target="../media/image2.emf"/><Relationship Id="rId16" Type="http://schemas.openxmlformats.org/officeDocument/2006/relationships/image" Target="../media/image16.emf"/><Relationship Id="rId20" Type="http://schemas.openxmlformats.org/officeDocument/2006/relationships/image" Target="../media/image20.emf"/><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11.emf"/><Relationship Id="rId5" Type="http://schemas.openxmlformats.org/officeDocument/2006/relationships/image" Target="../media/image5.emf"/><Relationship Id="rId15" Type="http://schemas.openxmlformats.org/officeDocument/2006/relationships/image" Target="../media/image15.emf"/><Relationship Id="rId10" Type="http://schemas.openxmlformats.org/officeDocument/2006/relationships/image" Target="../media/image10.emf"/><Relationship Id="rId19" Type="http://schemas.openxmlformats.org/officeDocument/2006/relationships/image" Target="../media/image19.emf"/><Relationship Id="rId4" Type="http://schemas.openxmlformats.org/officeDocument/2006/relationships/image" Target="../media/image4.emf"/><Relationship Id="rId9" Type="http://schemas.openxmlformats.org/officeDocument/2006/relationships/image" Target="../media/image9.emf"/><Relationship Id="rId14" Type="http://schemas.openxmlformats.org/officeDocument/2006/relationships/image" Target="../media/image14.emf"/></Relationships>
</file>

<file path=xl/drawings/_rels/drawing2.xml.rels><?xml version="1.0" encoding="UTF-8" standalone="yes"?>
<Relationships xmlns="http://schemas.openxmlformats.org/package/2006/relationships"><Relationship Id="rId8" Type="http://schemas.openxmlformats.org/officeDocument/2006/relationships/image" Target="../media/image28.emf"/><Relationship Id="rId13" Type="http://schemas.openxmlformats.org/officeDocument/2006/relationships/image" Target="../media/image33.emf"/><Relationship Id="rId18" Type="http://schemas.openxmlformats.org/officeDocument/2006/relationships/image" Target="../media/image38.emf"/><Relationship Id="rId3" Type="http://schemas.openxmlformats.org/officeDocument/2006/relationships/image" Target="../media/image23.emf"/><Relationship Id="rId7" Type="http://schemas.openxmlformats.org/officeDocument/2006/relationships/image" Target="../media/image27.emf"/><Relationship Id="rId12" Type="http://schemas.openxmlformats.org/officeDocument/2006/relationships/image" Target="../media/image32.emf"/><Relationship Id="rId17" Type="http://schemas.openxmlformats.org/officeDocument/2006/relationships/image" Target="../media/image37.emf"/><Relationship Id="rId2" Type="http://schemas.openxmlformats.org/officeDocument/2006/relationships/image" Target="../media/image22.emf"/><Relationship Id="rId16" Type="http://schemas.openxmlformats.org/officeDocument/2006/relationships/image" Target="../media/image36.emf"/><Relationship Id="rId20" Type="http://schemas.openxmlformats.org/officeDocument/2006/relationships/image" Target="../media/image40.emf"/><Relationship Id="rId1" Type="http://schemas.openxmlformats.org/officeDocument/2006/relationships/image" Target="../media/image21.emf"/><Relationship Id="rId6" Type="http://schemas.openxmlformats.org/officeDocument/2006/relationships/image" Target="../media/image26.emf"/><Relationship Id="rId11" Type="http://schemas.openxmlformats.org/officeDocument/2006/relationships/image" Target="../media/image31.emf"/><Relationship Id="rId5" Type="http://schemas.openxmlformats.org/officeDocument/2006/relationships/image" Target="../media/image25.emf"/><Relationship Id="rId15" Type="http://schemas.openxmlformats.org/officeDocument/2006/relationships/image" Target="../media/image35.emf"/><Relationship Id="rId10" Type="http://schemas.openxmlformats.org/officeDocument/2006/relationships/image" Target="../media/image30.emf"/><Relationship Id="rId19" Type="http://schemas.openxmlformats.org/officeDocument/2006/relationships/image" Target="../media/image39.emf"/><Relationship Id="rId4" Type="http://schemas.openxmlformats.org/officeDocument/2006/relationships/image" Target="../media/image24.emf"/><Relationship Id="rId9" Type="http://schemas.openxmlformats.org/officeDocument/2006/relationships/image" Target="../media/image29.emf"/><Relationship Id="rId14" Type="http://schemas.openxmlformats.org/officeDocument/2006/relationships/image" Target="../media/image34.emf"/></Relationships>
</file>

<file path=xl/drawings/_rels/drawing3.xml.rels><?xml version="1.0" encoding="UTF-8" standalone="yes"?>
<Relationships xmlns="http://schemas.openxmlformats.org/package/2006/relationships"><Relationship Id="rId8" Type="http://schemas.openxmlformats.org/officeDocument/2006/relationships/image" Target="../media/image48.emf"/><Relationship Id="rId13" Type="http://schemas.openxmlformats.org/officeDocument/2006/relationships/image" Target="../media/image53.emf"/><Relationship Id="rId18" Type="http://schemas.openxmlformats.org/officeDocument/2006/relationships/image" Target="../media/image58.emf"/><Relationship Id="rId3" Type="http://schemas.openxmlformats.org/officeDocument/2006/relationships/image" Target="../media/image43.emf"/><Relationship Id="rId7" Type="http://schemas.openxmlformats.org/officeDocument/2006/relationships/image" Target="../media/image47.emf"/><Relationship Id="rId12" Type="http://schemas.openxmlformats.org/officeDocument/2006/relationships/image" Target="../media/image52.emf"/><Relationship Id="rId17" Type="http://schemas.openxmlformats.org/officeDocument/2006/relationships/image" Target="../media/image57.emf"/><Relationship Id="rId2" Type="http://schemas.openxmlformats.org/officeDocument/2006/relationships/image" Target="../media/image42.emf"/><Relationship Id="rId16" Type="http://schemas.openxmlformats.org/officeDocument/2006/relationships/image" Target="../media/image56.emf"/><Relationship Id="rId20" Type="http://schemas.openxmlformats.org/officeDocument/2006/relationships/image" Target="../media/image60.emf"/><Relationship Id="rId1" Type="http://schemas.openxmlformats.org/officeDocument/2006/relationships/image" Target="../media/image41.emf"/><Relationship Id="rId6" Type="http://schemas.openxmlformats.org/officeDocument/2006/relationships/image" Target="../media/image46.emf"/><Relationship Id="rId11" Type="http://schemas.openxmlformats.org/officeDocument/2006/relationships/image" Target="../media/image51.emf"/><Relationship Id="rId5" Type="http://schemas.openxmlformats.org/officeDocument/2006/relationships/image" Target="../media/image45.emf"/><Relationship Id="rId15" Type="http://schemas.openxmlformats.org/officeDocument/2006/relationships/image" Target="../media/image55.emf"/><Relationship Id="rId10" Type="http://schemas.openxmlformats.org/officeDocument/2006/relationships/image" Target="../media/image50.emf"/><Relationship Id="rId19" Type="http://schemas.openxmlformats.org/officeDocument/2006/relationships/image" Target="../media/image59.emf"/><Relationship Id="rId4" Type="http://schemas.openxmlformats.org/officeDocument/2006/relationships/image" Target="../media/image44.emf"/><Relationship Id="rId9" Type="http://schemas.openxmlformats.org/officeDocument/2006/relationships/image" Target="../media/image49.emf"/><Relationship Id="rId14" Type="http://schemas.openxmlformats.org/officeDocument/2006/relationships/image" Target="../media/image54.emf"/></Relationships>
</file>

<file path=xl/drawings/drawing1.xml><?xml version="1.0" encoding="utf-8"?>
<xdr:wsDr xmlns:xdr="http://schemas.openxmlformats.org/drawingml/2006/spreadsheetDrawing" xmlns:a="http://schemas.openxmlformats.org/drawingml/2006/main">
  <xdr:twoCellAnchor>
    <xdr:from>
      <xdr:col>0</xdr:col>
      <xdr:colOff>127000</xdr:colOff>
      <xdr:row>64</xdr:row>
      <xdr:rowOff>127000</xdr:rowOff>
    </xdr:from>
    <xdr:to>
      <xdr:col>6</xdr:col>
      <xdr:colOff>713740</xdr:colOff>
      <xdr:row>82</xdr:row>
      <xdr:rowOff>127000</xdr:rowOff>
    </xdr:to>
    <xdr:pic>
      <xdr:nvPicPr>
        <xdr:cNvPr id="2079" name="Picture 31">
          <a:extLst>
            <a:ext uri="{FF2B5EF4-FFF2-40B4-BE49-F238E27FC236}">
              <a16:creationId xmlns:a16="http://schemas.microsoft.com/office/drawing/2014/main" id="{BA70B6A8-BDE1-4B91-8AD9-CF3A1B4D71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856996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86</xdr:row>
      <xdr:rowOff>127000</xdr:rowOff>
    </xdr:from>
    <xdr:to>
      <xdr:col>6</xdr:col>
      <xdr:colOff>713740</xdr:colOff>
      <xdr:row>104</xdr:row>
      <xdr:rowOff>127000</xdr:rowOff>
    </xdr:to>
    <xdr:pic>
      <xdr:nvPicPr>
        <xdr:cNvPr id="2082" name="Picture 34">
          <a:extLst>
            <a:ext uri="{FF2B5EF4-FFF2-40B4-BE49-F238E27FC236}">
              <a16:creationId xmlns:a16="http://schemas.microsoft.com/office/drawing/2014/main" id="{7F73B253-471A-44BB-8659-8B645B2989F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7000" y="1141984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108</xdr:row>
      <xdr:rowOff>127000</xdr:rowOff>
    </xdr:from>
    <xdr:to>
      <xdr:col>6</xdr:col>
      <xdr:colOff>713740</xdr:colOff>
      <xdr:row>126</xdr:row>
      <xdr:rowOff>127000</xdr:rowOff>
    </xdr:to>
    <xdr:pic>
      <xdr:nvPicPr>
        <xdr:cNvPr id="2085" name="Picture 37">
          <a:extLst>
            <a:ext uri="{FF2B5EF4-FFF2-40B4-BE49-F238E27FC236}">
              <a16:creationId xmlns:a16="http://schemas.microsoft.com/office/drawing/2014/main" id="{457D438B-ED46-43F3-BA9B-22381159C6A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7000" y="1426972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130</xdr:row>
      <xdr:rowOff>127000</xdr:rowOff>
    </xdr:from>
    <xdr:to>
      <xdr:col>6</xdr:col>
      <xdr:colOff>713740</xdr:colOff>
      <xdr:row>148</xdr:row>
      <xdr:rowOff>127000</xdr:rowOff>
    </xdr:to>
    <xdr:pic>
      <xdr:nvPicPr>
        <xdr:cNvPr id="2088" name="Picture 40">
          <a:extLst>
            <a:ext uri="{FF2B5EF4-FFF2-40B4-BE49-F238E27FC236}">
              <a16:creationId xmlns:a16="http://schemas.microsoft.com/office/drawing/2014/main" id="{CC2ADF4A-35C6-418D-AE13-06949380D9A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7000" y="1711960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152</xdr:row>
      <xdr:rowOff>127000</xdr:rowOff>
    </xdr:from>
    <xdr:to>
      <xdr:col>6</xdr:col>
      <xdr:colOff>713740</xdr:colOff>
      <xdr:row>170</xdr:row>
      <xdr:rowOff>127000</xdr:rowOff>
    </xdr:to>
    <xdr:pic>
      <xdr:nvPicPr>
        <xdr:cNvPr id="2091" name="Picture 43">
          <a:extLst>
            <a:ext uri="{FF2B5EF4-FFF2-40B4-BE49-F238E27FC236}">
              <a16:creationId xmlns:a16="http://schemas.microsoft.com/office/drawing/2014/main" id="{C345C5AF-7157-4E7B-806D-F26B5C15C90E}"/>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7000" y="1996948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176</xdr:row>
      <xdr:rowOff>126999</xdr:rowOff>
    </xdr:from>
    <xdr:to>
      <xdr:col>6</xdr:col>
      <xdr:colOff>713740</xdr:colOff>
      <xdr:row>194</xdr:row>
      <xdr:rowOff>126999</xdr:rowOff>
    </xdr:to>
    <xdr:pic>
      <xdr:nvPicPr>
        <xdr:cNvPr id="2094" name="Picture 46">
          <a:extLst>
            <a:ext uri="{FF2B5EF4-FFF2-40B4-BE49-F238E27FC236}">
              <a16:creationId xmlns:a16="http://schemas.microsoft.com/office/drawing/2014/main" id="{3EB8F40B-2DA7-4ED8-B38F-B6A3A03F937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27000" y="23078439"/>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198</xdr:row>
      <xdr:rowOff>127000</xdr:rowOff>
    </xdr:from>
    <xdr:to>
      <xdr:col>6</xdr:col>
      <xdr:colOff>713740</xdr:colOff>
      <xdr:row>216</xdr:row>
      <xdr:rowOff>127000</xdr:rowOff>
    </xdr:to>
    <xdr:pic>
      <xdr:nvPicPr>
        <xdr:cNvPr id="2095" name="Picture 47">
          <a:extLst>
            <a:ext uri="{FF2B5EF4-FFF2-40B4-BE49-F238E27FC236}">
              <a16:creationId xmlns:a16="http://schemas.microsoft.com/office/drawing/2014/main" id="{F4D74963-87AC-4011-813A-581FE44601DA}"/>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27000" y="2592832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220</xdr:row>
      <xdr:rowOff>127000</xdr:rowOff>
    </xdr:from>
    <xdr:to>
      <xdr:col>6</xdr:col>
      <xdr:colOff>713740</xdr:colOff>
      <xdr:row>238</xdr:row>
      <xdr:rowOff>127000</xdr:rowOff>
    </xdr:to>
    <xdr:pic>
      <xdr:nvPicPr>
        <xdr:cNvPr id="2096" name="Picture 48">
          <a:extLst>
            <a:ext uri="{FF2B5EF4-FFF2-40B4-BE49-F238E27FC236}">
              <a16:creationId xmlns:a16="http://schemas.microsoft.com/office/drawing/2014/main" id="{1B57739D-0945-41D8-9BA4-D4C6A0C507B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27000" y="2877820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242</xdr:row>
      <xdr:rowOff>126999</xdr:rowOff>
    </xdr:from>
    <xdr:to>
      <xdr:col>6</xdr:col>
      <xdr:colOff>713740</xdr:colOff>
      <xdr:row>260</xdr:row>
      <xdr:rowOff>126999</xdr:rowOff>
    </xdr:to>
    <xdr:pic>
      <xdr:nvPicPr>
        <xdr:cNvPr id="2097" name="Picture 49">
          <a:extLst>
            <a:ext uri="{FF2B5EF4-FFF2-40B4-BE49-F238E27FC236}">
              <a16:creationId xmlns:a16="http://schemas.microsoft.com/office/drawing/2014/main" id="{087FF21D-7559-4283-907F-F0C62CCF1B98}"/>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27000" y="31628079"/>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264</xdr:row>
      <xdr:rowOff>127001</xdr:rowOff>
    </xdr:from>
    <xdr:to>
      <xdr:col>6</xdr:col>
      <xdr:colOff>713740</xdr:colOff>
      <xdr:row>282</xdr:row>
      <xdr:rowOff>127001</xdr:rowOff>
    </xdr:to>
    <xdr:pic>
      <xdr:nvPicPr>
        <xdr:cNvPr id="2098" name="Picture 50">
          <a:extLst>
            <a:ext uri="{FF2B5EF4-FFF2-40B4-BE49-F238E27FC236}">
              <a16:creationId xmlns:a16="http://schemas.microsoft.com/office/drawing/2014/main" id="{42419458-76AD-4B04-96E1-514F010E7CC1}"/>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27000" y="34477961"/>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286</xdr:row>
      <xdr:rowOff>126999</xdr:rowOff>
    </xdr:from>
    <xdr:to>
      <xdr:col>6</xdr:col>
      <xdr:colOff>713740</xdr:colOff>
      <xdr:row>304</xdr:row>
      <xdr:rowOff>126999</xdr:rowOff>
    </xdr:to>
    <xdr:pic>
      <xdr:nvPicPr>
        <xdr:cNvPr id="2099" name="Picture 51">
          <a:extLst>
            <a:ext uri="{FF2B5EF4-FFF2-40B4-BE49-F238E27FC236}">
              <a16:creationId xmlns:a16="http://schemas.microsoft.com/office/drawing/2014/main" id="{BFCBFAF4-98E5-4A5B-A783-C51ED62D4985}"/>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7000" y="37327839"/>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308</xdr:row>
      <xdr:rowOff>127001</xdr:rowOff>
    </xdr:from>
    <xdr:to>
      <xdr:col>6</xdr:col>
      <xdr:colOff>713740</xdr:colOff>
      <xdr:row>326</xdr:row>
      <xdr:rowOff>127001</xdr:rowOff>
    </xdr:to>
    <xdr:pic>
      <xdr:nvPicPr>
        <xdr:cNvPr id="2100" name="Picture 52">
          <a:extLst>
            <a:ext uri="{FF2B5EF4-FFF2-40B4-BE49-F238E27FC236}">
              <a16:creationId xmlns:a16="http://schemas.microsoft.com/office/drawing/2014/main" id="{AFFE0AF2-BC9C-4BF3-A71F-592B061472DC}"/>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27000" y="40177721"/>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330</xdr:row>
      <xdr:rowOff>127000</xdr:rowOff>
    </xdr:from>
    <xdr:to>
      <xdr:col>6</xdr:col>
      <xdr:colOff>713740</xdr:colOff>
      <xdr:row>348</xdr:row>
      <xdr:rowOff>127000</xdr:rowOff>
    </xdr:to>
    <xdr:pic>
      <xdr:nvPicPr>
        <xdr:cNvPr id="2101" name="Picture 53">
          <a:extLst>
            <a:ext uri="{FF2B5EF4-FFF2-40B4-BE49-F238E27FC236}">
              <a16:creationId xmlns:a16="http://schemas.microsoft.com/office/drawing/2014/main" id="{F66D5DB2-584F-4A0C-8BF9-9482DBB77B4E}"/>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27000" y="4302760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352</xdr:row>
      <xdr:rowOff>126999</xdr:rowOff>
    </xdr:from>
    <xdr:to>
      <xdr:col>6</xdr:col>
      <xdr:colOff>713740</xdr:colOff>
      <xdr:row>370</xdr:row>
      <xdr:rowOff>126999</xdr:rowOff>
    </xdr:to>
    <xdr:pic>
      <xdr:nvPicPr>
        <xdr:cNvPr id="2102" name="Picture 54">
          <a:extLst>
            <a:ext uri="{FF2B5EF4-FFF2-40B4-BE49-F238E27FC236}">
              <a16:creationId xmlns:a16="http://schemas.microsoft.com/office/drawing/2014/main" id="{578A6835-0DD2-444F-9B94-1C7AFFA5506D}"/>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27000" y="45877479"/>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374</xdr:row>
      <xdr:rowOff>127001</xdr:rowOff>
    </xdr:from>
    <xdr:to>
      <xdr:col>6</xdr:col>
      <xdr:colOff>713740</xdr:colOff>
      <xdr:row>392</xdr:row>
      <xdr:rowOff>127001</xdr:rowOff>
    </xdr:to>
    <xdr:pic>
      <xdr:nvPicPr>
        <xdr:cNvPr id="2103" name="Picture 55">
          <a:extLst>
            <a:ext uri="{FF2B5EF4-FFF2-40B4-BE49-F238E27FC236}">
              <a16:creationId xmlns:a16="http://schemas.microsoft.com/office/drawing/2014/main" id="{5F67F87B-E047-4AC3-973B-B2650A7D75C3}"/>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27000" y="48727361"/>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396</xdr:row>
      <xdr:rowOff>126999</xdr:rowOff>
    </xdr:from>
    <xdr:to>
      <xdr:col>6</xdr:col>
      <xdr:colOff>713740</xdr:colOff>
      <xdr:row>414</xdr:row>
      <xdr:rowOff>126999</xdr:rowOff>
    </xdr:to>
    <xdr:pic>
      <xdr:nvPicPr>
        <xdr:cNvPr id="2104" name="Picture 56">
          <a:extLst>
            <a:ext uri="{FF2B5EF4-FFF2-40B4-BE49-F238E27FC236}">
              <a16:creationId xmlns:a16="http://schemas.microsoft.com/office/drawing/2014/main" id="{F283C9CF-1ACC-4F13-82F5-57DD1EA8DCA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27000" y="51577239"/>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418</xdr:row>
      <xdr:rowOff>127001</xdr:rowOff>
    </xdr:from>
    <xdr:to>
      <xdr:col>6</xdr:col>
      <xdr:colOff>713740</xdr:colOff>
      <xdr:row>436</xdr:row>
      <xdr:rowOff>127001</xdr:rowOff>
    </xdr:to>
    <xdr:pic>
      <xdr:nvPicPr>
        <xdr:cNvPr id="2105" name="Picture 57">
          <a:extLst>
            <a:ext uri="{FF2B5EF4-FFF2-40B4-BE49-F238E27FC236}">
              <a16:creationId xmlns:a16="http://schemas.microsoft.com/office/drawing/2014/main" id="{9BA7B297-8079-460F-920E-A0CD500C1F52}"/>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27000" y="54427121"/>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440</xdr:row>
      <xdr:rowOff>127000</xdr:rowOff>
    </xdr:from>
    <xdr:to>
      <xdr:col>6</xdr:col>
      <xdr:colOff>713740</xdr:colOff>
      <xdr:row>458</xdr:row>
      <xdr:rowOff>127000</xdr:rowOff>
    </xdr:to>
    <xdr:pic>
      <xdr:nvPicPr>
        <xdr:cNvPr id="2106" name="Picture 58">
          <a:extLst>
            <a:ext uri="{FF2B5EF4-FFF2-40B4-BE49-F238E27FC236}">
              <a16:creationId xmlns:a16="http://schemas.microsoft.com/office/drawing/2014/main" id="{E5AB6BF4-B7D9-4F61-BECE-11F3B18E3FEA}"/>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27000" y="5727700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462</xdr:row>
      <xdr:rowOff>126999</xdr:rowOff>
    </xdr:from>
    <xdr:to>
      <xdr:col>6</xdr:col>
      <xdr:colOff>713740</xdr:colOff>
      <xdr:row>480</xdr:row>
      <xdr:rowOff>126999</xdr:rowOff>
    </xdr:to>
    <xdr:pic>
      <xdr:nvPicPr>
        <xdr:cNvPr id="2107" name="Picture 59">
          <a:extLst>
            <a:ext uri="{FF2B5EF4-FFF2-40B4-BE49-F238E27FC236}">
              <a16:creationId xmlns:a16="http://schemas.microsoft.com/office/drawing/2014/main" id="{AC73E38D-7A6F-46A1-97A5-AAD998D5B003}"/>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27000" y="60126879"/>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484</xdr:row>
      <xdr:rowOff>126998</xdr:rowOff>
    </xdr:from>
    <xdr:to>
      <xdr:col>6</xdr:col>
      <xdr:colOff>713740</xdr:colOff>
      <xdr:row>502</xdr:row>
      <xdr:rowOff>126998</xdr:rowOff>
    </xdr:to>
    <xdr:pic>
      <xdr:nvPicPr>
        <xdr:cNvPr id="2108" name="Picture 60">
          <a:extLst>
            <a:ext uri="{FF2B5EF4-FFF2-40B4-BE49-F238E27FC236}">
              <a16:creationId xmlns:a16="http://schemas.microsoft.com/office/drawing/2014/main" id="{8FD00D92-535F-43E8-9A03-D56132E9633F}"/>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27000" y="62976758"/>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64</xdr:row>
      <xdr:rowOff>127000</xdr:rowOff>
    </xdr:from>
    <xdr:to>
      <xdr:col>6</xdr:col>
      <xdr:colOff>713740</xdr:colOff>
      <xdr:row>82</xdr:row>
      <xdr:rowOff>127000</xdr:rowOff>
    </xdr:to>
    <xdr:pic>
      <xdr:nvPicPr>
        <xdr:cNvPr id="24607" name="Picture 31">
          <a:extLst>
            <a:ext uri="{FF2B5EF4-FFF2-40B4-BE49-F238E27FC236}">
              <a16:creationId xmlns:a16="http://schemas.microsoft.com/office/drawing/2014/main" id="{A78E5B90-7E1F-408C-9CF1-7E1739A64E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856996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86</xdr:row>
      <xdr:rowOff>127000</xdr:rowOff>
    </xdr:from>
    <xdr:to>
      <xdr:col>6</xdr:col>
      <xdr:colOff>713740</xdr:colOff>
      <xdr:row>104</xdr:row>
      <xdr:rowOff>127000</xdr:rowOff>
    </xdr:to>
    <xdr:pic>
      <xdr:nvPicPr>
        <xdr:cNvPr id="24610" name="Picture 34">
          <a:extLst>
            <a:ext uri="{FF2B5EF4-FFF2-40B4-BE49-F238E27FC236}">
              <a16:creationId xmlns:a16="http://schemas.microsoft.com/office/drawing/2014/main" id="{17B47D59-88ED-4012-B2EC-54FB5CC5BB7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7000" y="1141984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108</xdr:row>
      <xdr:rowOff>127000</xdr:rowOff>
    </xdr:from>
    <xdr:to>
      <xdr:col>6</xdr:col>
      <xdr:colOff>713740</xdr:colOff>
      <xdr:row>126</xdr:row>
      <xdr:rowOff>127000</xdr:rowOff>
    </xdr:to>
    <xdr:pic>
      <xdr:nvPicPr>
        <xdr:cNvPr id="24613" name="Picture 37">
          <a:extLst>
            <a:ext uri="{FF2B5EF4-FFF2-40B4-BE49-F238E27FC236}">
              <a16:creationId xmlns:a16="http://schemas.microsoft.com/office/drawing/2014/main" id="{1E81BC46-5230-4C09-84A1-CC8993CEB8B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7000" y="1426972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130</xdr:row>
      <xdr:rowOff>127000</xdr:rowOff>
    </xdr:from>
    <xdr:to>
      <xdr:col>6</xdr:col>
      <xdr:colOff>713740</xdr:colOff>
      <xdr:row>148</xdr:row>
      <xdr:rowOff>127000</xdr:rowOff>
    </xdr:to>
    <xdr:pic>
      <xdr:nvPicPr>
        <xdr:cNvPr id="24616" name="Picture 40">
          <a:extLst>
            <a:ext uri="{FF2B5EF4-FFF2-40B4-BE49-F238E27FC236}">
              <a16:creationId xmlns:a16="http://schemas.microsoft.com/office/drawing/2014/main" id="{E9B8D134-ABA5-4DBB-958A-92C17504DB6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7000" y="1711960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152</xdr:row>
      <xdr:rowOff>127000</xdr:rowOff>
    </xdr:from>
    <xdr:to>
      <xdr:col>6</xdr:col>
      <xdr:colOff>713740</xdr:colOff>
      <xdr:row>170</xdr:row>
      <xdr:rowOff>127000</xdr:rowOff>
    </xdr:to>
    <xdr:pic>
      <xdr:nvPicPr>
        <xdr:cNvPr id="24619" name="Picture 43">
          <a:extLst>
            <a:ext uri="{FF2B5EF4-FFF2-40B4-BE49-F238E27FC236}">
              <a16:creationId xmlns:a16="http://schemas.microsoft.com/office/drawing/2014/main" id="{72305F18-930D-4791-A81C-5565AD631A01}"/>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7000" y="1996948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176</xdr:row>
      <xdr:rowOff>126999</xdr:rowOff>
    </xdr:from>
    <xdr:to>
      <xdr:col>6</xdr:col>
      <xdr:colOff>713740</xdr:colOff>
      <xdr:row>194</xdr:row>
      <xdr:rowOff>126999</xdr:rowOff>
    </xdr:to>
    <xdr:pic>
      <xdr:nvPicPr>
        <xdr:cNvPr id="24622" name="Picture 46">
          <a:extLst>
            <a:ext uri="{FF2B5EF4-FFF2-40B4-BE49-F238E27FC236}">
              <a16:creationId xmlns:a16="http://schemas.microsoft.com/office/drawing/2014/main" id="{A0DEE6E3-A7EB-4BBF-80C9-A153FE7BD57B}"/>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27000" y="23078439"/>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198</xdr:row>
      <xdr:rowOff>127000</xdr:rowOff>
    </xdr:from>
    <xdr:to>
      <xdr:col>6</xdr:col>
      <xdr:colOff>713740</xdr:colOff>
      <xdr:row>216</xdr:row>
      <xdr:rowOff>127000</xdr:rowOff>
    </xdr:to>
    <xdr:pic>
      <xdr:nvPicPr>
        <xdr:cNvPr id="24623" name="Picture 47">
          <a:extLst>
            <a:ext uri="{FF2B5EF4-FFF2-40B4-BE49-F238E27FC236}">
              <a16:creationId xmlns:a16="http://schemas.microsoft.com/office/drawing/2014/main" id="{0F4E33A8-DA5E-4C07-8C1A-AAF9888DF57D}"/>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27000" y="2592832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220</xdr:row>
      <xdr:rowOff>127000</xdr:rowOff>
    </xdr:from>
    <xdr:to>
      <xdr:col>6</xdr:col>
      <xdr:colOff>713740</xdr:colOff>
      <xdr:row>238</xdr:row>
      <xdr:rowOff>127000</xdr:rowOff>
    </xdr:to>
    <xdr:pic>
      <xdr:nvPicPr>
        <xdr:cNvPr id="24624" name="Picture 48">
          <a:extLst>
            <a:ext uri="{FF2B5EF4-FFF2-40B4-BE49-F238E27FC236}">
              <a16:creationId xmlns:a16="http://schemas.microsoft.com/office/drawing/2014/main" id="{24584AA8-3BE6-44DA-9077-470CC445D2D6}"/>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27000" y="2877820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242</xdr:row>
      <xdr:rowOff>126999</xdr:rowOff>
    </xdr:from>
    <xdr:to>
      <xdr:col>6</xdr:col>
      <xdr:colOff>713740</xdr:colOff>
      <xdr:row>260</xdr:row>
      <xdr:rowOff>126999</xdr:rowOff>
    </xdr:to>
    <xdr:pic>
      <xdr:nvPicPr>
        <xdr:cNvPr id="24625" name="Picture 49">
          <a:extLst>
            <a:ext uri="{FF2B5EF4-FFF2-40B4-BE49-F238E27FC236}">
              <a16:creationId xmlns:a16="http://schemas.microsoft.com/office/drawing/2014/main" id="{F95A3917-78D7-4E37-88A3-42A745ACC6C8}"/>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27000" y="31628079"/>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264</xdr:row>
      <xdr:rowOff>127001</xdr:rowOff>
    </xdr:from>
    <xdr:to>
      <xdr:col>6</xdr:col>
      <xdr:colOff>713740</xdr:colOff>
      <xdr:row>282</xdr:row>
      <xdr:rowOff>127001</xdr:rowOff>
    </xdr:to>
    <xdr:pic>
      <xdr:nvPicPr>
        <xdr:cNvPr id="24626" name="Picture 50">
          <a:extLst>
            <a:ext uri="{FF2B5EF4-FFF2-40B4-BE49-F238E27FC236}">
              <a16:creationId xmlns:a16="http://schemas.microsoft.com/office/drawing/2014/main" id="{39D7206B-5C87-416D-AB43-C257A5A981E5}"/>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27000" y="34477961"/>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286</xdr:row>
      <xdr:rowOff>126999</xdr:rowOff>
    </xdr:from>
    <xdr:to>
      <xdr:col>6</xdr:col>
      <xdr:colOff>713740</xdr:colOff>
      <xdr:row>304</xdr:row>
      <xdr:rowOff>126999</xdr:rowOff>
    </xdr:to>
    <xdr:pic>
      <xdr:nvPicPr>
        <xdr:cNvPr id="24627" name="Picture 51">
          <a:extLst>
            <a:ext uri="{FF2B5EF4-FFF2-40B4-BE49-F238E27FC236}">
              <a16:creationId xmlns:a16="http://schemas.microsoft.com/office/drawing/2014/main" id="{68FCFAED-EDC9-478C-8F0A-46F7B43DF044}"/>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7000" y="37327839"/>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308</xdr:row>
      <xdr:rowOff>127001</xdr:rowOff>
    </xdr:from>
    <xdr:to>
      <xdr:col>6</xdr:col>
      <xdr:colOff>713740</xdr:colOff>
      <xdr:row>326</xdr:row>
      <xdr:rowOff>127001</xdr:rowOff>
    </xdr:to>
    <xdr:pic>
      <xdr:nvPicPr>
        <xdr:cNvPr id="24628" name="Picture 52">
          <a:extLst>
            <a:ext uri="{FF2B5EF4-FFF2-40B4-BE49-F238E27FC236}">
              <a16:creationId xmlns:a16="http://schemas.microsoft.com/office/drawing/2014/main" id="{1EEAD68A-F903-406C-912E-3256D07F08DE}"/>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27000" y="40177721"/>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330</xdr:row>
      <xdr:rowOff>127000</xdr:rowOff>
    </xdr:from>
    <xdr:to>
      <xdr:col>6</xdr:col>
      <xdr:colOff>713740</xdr:colOff>
      <xdr:row>348</xdr:row>
      <xdr:rowOff>127000</xdr:rowOff>
    </xdr:to>
    <xdr:pic>
      <xdr:nvPicPr>
        <xdr:cNvPr id="24629" name="Picture 53">
          <a:extLst>
            <a:ext uri="{FF2B5EF4-FFF2-40B4-BE49-F238E27FC236}">
              <a16:creationId xmlns:a16="http://schemas.microsoft.com/office/drawing/2014/main" id="{E6314059-E691-44CB-98A5-2BCB09439C92}"/>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27000" y="4302760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352</xdr:row>
      <xdr:rowOff>126999</xdr:rowOff>
    </xdr:from>
    <xdr:to>
      <xdr:col>6</xdr:col>
      <xdr:colOff>713740</xdr:colOff>
      <xdr:row>370</xdr:row>
      <xdr:rowOff>126999</xdr:rowOff>
    </xdr:to>
    <xdr:pic>
      <xdr:nvPicPr>
        <xdr:cNvPr id="24630" name="Picture 54">
          <a:extLst>
            <a:ext uri="{FF2B5EF4-FFF2-40B4-BE49-F238E27FC236}">
              <a16:creationId xmlns:a16="http://schemas.microsoft.com/office/drawing/2014/main" id="{CB9B0091-BE2D-475C-9238-B88009599476}"/>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27000" y="45877479"/>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374</xdr:row>
      <xdr:rowOff>127001</xdr:rowOff>
    </xdr:from>
    <xdr:to>
      <xdr:col>6</xdr:col>
      <xdr:colOff>713740</xdr:colOff>
      <xdr:row>392</xdr:row>
      <xdr:rowOff>127001</xdr:rowOff>
    </xdr:to>
    <xdr:pic>
      <xdr:nvPicPr>
        <xdr:cNvPr id="24631" name="Picture 55">
          <a:extLst>
            <a:ext uri="{FF2B5EF4-FFF2-40B4-BE49-F238E27FC236}">
              <a16:creationId xmlns:a16="http://schemas.microsoft.com/office/drawing/2014/main" id="{EA83FD5B-470E-4064-B34A-DE4ADB767C04}"/>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27000" y="48727361"/>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396</xdr:row>
      <xdr:rowOff>126999</xdr:rowOff>
    </xdr:from>
    <xdr:to>
      <xdr:col>6</xdr:col>
      <xdr:colOff>713740</xdr:colOff>
      <xdr:row>414</xdr:row>
      <xdr:rowOff>126999</xdr:rowOff>
    </xdr:to>
    <xdr:pic>
      <xdr:nvPicPr>
        <xdr:cNvPr id="24632" name="Picture 56">
          <a:extLst>
            <a:ext uri="{FF2B5EF4-FFF2-40B4-BE49-F238E27FC236}">
              <a16:creationId xmlns:a16="http://schemas.microsoft.com/office/drawing/2014/main" id="{7B5C17B3-7B6D-4AFE-8170-0913B38BE863}"/>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27000" y="51577239"/>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418</xdr:row>
      <xdr:rowOff>127001</xdr:rowOff>
    </xdr:from>
    <xdr:to>
      <xdr:col>6</xdr:col>
      <xdr:colOff>713740</xdr:colOff>
      <xdr:row>436</xdr:row>
      <xdr:rowOff>127001</xdr:rowOff>
    </xdr:to>
    <xdr:pic>
      <xdr:nvPicPr>
        <xdr:cNvPr id="24633" name="Picture 57">
          <a:extLst>
            <a:ext uri="{FF2B5EF4-FFF2-40B4-BE49-F238E27FC236}">
              <a16:creationId xmlns:a16="http://schemas.microsoft.com/office/drawing/2014/main" id="{089EACE6-6D14-4B55-B565-828D09B3CC59}"/>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27000" y="54427121"/>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440</xdr:row>
      <xdr:rowOff>127000</xdr:rowOff>
    </xdr:from>
    <xdr:to>
      <xdr:col>6</xdr:col>
      <xdr:colOff>713740</xdr:colOff>
      <xdr:row>458</xdr:row>
      <xdr:rowOff>127000</xdr:rowOff>
    </xdr:to>
    <xdr:pic>
      <xdr:nvPicPr>
        <xdr:cNvPr id="24634" name="Picture 58">
          <a:extLst>
            <a:ext uri="{FF2B5EF4-FFF2-40B4-BE49-F238E27FC236}">
              <a16:creationId xmlns:a16="http://schemas.microsoft.com/office/drawing/2014/main" id="{8218E90A-2208-4F44-8846-975352957F3C}"/>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27000" y="5727700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462</xdr:row>
      <xdr:rowOff>126999</xdr:rowOff>
    </xdr:from>
    <xdr:to>
      <xdr:col>6</xdr:col>
      <xdr:colOff>713740</xdr:colOff>
      <xdr:row>480</xdr:row>
      <xdr:rowOff>126999</xdr:rowOff>
    </xdr:to>
    <xdr:pic>
      <xdr:nvPicPr>
        <xdr:cNvPr id="24635" name="Picture 59">
          <a:extLst>
            <a:ext uri="{FF2B5EF4-FFF2-40B4-BE49-F238E27FC236}">
              <a16:creationId xmlns:a16="http://schemas.microsoft.com/office/drawing/2014/main" id="{CF40B8BE-8555-4C3A-A325-AB0BEBAC1AE1}"/>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27000" y="60126879"/>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484</xdr:row>
      <xdr:rowOff>126998</xdr:rowOff>
    </xdr:from>
    <xdr:to>
      <xdr:col>6</xdr:col>
      <xdr:colOff>713740</xdr:colOff>
      <xdr:row>502</xdr:row>
      <xdr:rowOff>126998</xdr:rowOff>
    </xdr:to>
    <xdr:pic>
      <xdr:nvPicPr>
        <xdr:cNvPr id="24636" name="Picture 60">
          <a:extLst>
            <a:ext uri="{FF2B5EF4-FFF2-40B4-BE49-F238E27FC236}">
              <a16:creationId xmlns:a16="http://schemas.microsoft.com/office/drawing/2014/main" id="{A4A9E3DD-74A4-4B3E-99C1-1ED9D1F23D5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27000" y="62976758"/>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127000</xdr:colOff>
      <xdr:row>64</xdr:row>
      <xdr:rowOff>127000</xdr:rowOff>
    </xdr:from>
    <xdr:to>
      <xdr:col>6</xdr:col>
      <xdr:colOff>713740</xdr:colOff>
      <xdr:row>82</xdr:row>
      <xdr:rowOff>127000</xdr:rowOff>
    </xdr:to>
    <xdr:pic>
      <xdr:nvPicPr>
        <xdr:cNvPr id="46111" name="Picture 31">
          <a:extLst>
            <a:ext uri="{FF2B5EF4-FFF2-40B4-BE49-F238E27FC236}">
              <a16:creationId xmlns:a16="http://schemas.microsoft.com/office/drawing/2014/main" id="{285CAE1A-81B6-4266-82EB-FB78E96574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856996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86</xdr:row>
      <xdr:rowOff>127000</xdr:rowOff>
    </xdr:from>
    <xdr:to>
      <xdr:col>6</xdr:col>
      <xdr:colOff>713740</xdr:colOff>
      <xdr:row>104</xdr:row>
      <xdr:rowOff>127000</xdr:rowOff>
    </xdr:to>
    <xdr:pic>
      <xdr:nvPicPr>
        <xdr:cNvPr id="46114" name="Picture 34">
          <a:extLst>
            <a:ext uri="{FF2B5EF4-FFF2-40B4-BE49-F238E27FC236}">
              <a16:creationId xmlns:a16="http://schemas.microsoft.com/office/drawing/2014/main" id="{82FD9147-1963-464E-8287-5E8EDA6E495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7000" y="1141984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108</xdr:row>
      <xdr:rowOff>127000</xdr:rowOff>
    </xdr:from>
    <xdr:to>
      <xdr:col>6</xdr:col>
      <xdr:colOff>713740</xdr:colOff>
      <xdr:row>126</xdr:row>
      <xdr:rowOff>127000</xdr:rowOff>
    </xdr:to>
    <xdr:pic>
      <xdr:nvPicPr>
        <xdr:cNvPr id="46117" name="Picture 37">
          <a:extLst>
            <a:ext uri="{FF2B5EF4-FFF2-40B4-BE49-F238E27FC236}">
              <a16:creationId xmlns:a16="http://schemas.microsoft.com/office/drawing/2014/main" id="{9E7C0ACF-7B8F-475C-B872-D30C5D60FD3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7000" y="1426972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130</xdr:row>
      <xdr:rowOff>127000</xdr:rowOff>
    </xdr:from>
    <xdr:to>
      <xdr:col>6</xdr:col>
      <xdr:colOff>713740</xdr:colOff>
      <xdr:row>148</xdr:row>
      <xdr:rowOff>127000</xdr:rowOff>
    </xdr:to>
    <xdr:pic>
      <xdr:nvPicPr>
        <xdr:cNvPr id="46120" name="Picture 40">
          <a:extLst>
            <a:ext uri="{FF2B5EF4-FFF2-40B4-BE49-F238E27FC236}">
              <a16:creationId xmlns:a16="http://schemas.microsoft.com/office/drawing/2014/main" id="{686CFECE-387A-4FEF-B46B-BB93093D79E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7000" y="1711960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152</xdr:row>
      <xdr:rowOff>127000</xdr:rowOff>
    </xdr:from>
    <xdr:to>
      <xdr:col>6</xdr:col>
      <xdr:colOff>713740</xdr:colOff>
      <xdr:row>170</xdr:row>
      <xdr:rowOff>127000</xdr:rowOff>
    </xdr:to>
    <xdr:pic>
      <xdr:nvPicPr>
        <xdr:cNvPr id="46123" name="Picture 43">
          <a:extLst>
            <a:ext uri="{FF2B5EF4-FFF2-40B4-BE49-F238E27FC236}">
              <a16:creationId xmlns:a16="http://schemas.microsoft.com/office/drawing/2014/main" id="{80942311-A9AF-4F56-8A8B-0F7AB6284D9F}"/>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7000" y="1996948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176</xdr:row>
      <xdr:rowOff>126999</xdr:rowOff>
    </xdr:from>
    <xdr:to>
      <xdr:col>6</xdr:col>
      <xdr:colOff>713740</xdr:colOff>
      <xdr:row>194</xdr:row>
      <xdr:rowOff>126999</xdr:rowOff>
    </xdr:to>
    <xdr:pic>
      <xdr:nvPicPr>
        <xdr:cNvPr id="46126" name="Picture 46">
          <a:extLst>
            <a:ext uri="{FF2B5EF4-FFF2-40B4-BE49-F238E27FC236}">
              <a16:creationId xmlns:a16="http://schemas.microsoft.com/office/drawing/2014/main" id="{E69568B3-D850-4441-A82C-424DCBAE319B}"/>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27000" y="23078439"/>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198</xdr:row>
      <xdr:rowOff>127000</xdr:rowOff>
    </xdr:from>
    <xdr:to>
      <xdr:col>6</xdr:col>
      <xdr:colOff>713740</xdr:colOff>
      <xdr:row>216</xdr:row>
      <xdr:rowOff>127000</xdr:rowOff>
    </xdr:to>
    <xdr:pic>
      <xdr:nvPicPr>
        <xdr:cNvPr id="46127" name="Picture 47">
          <a:extLst>
            <a:ext uri="{FF2B5EF4-FFF2-40B4-BE49-F238E27FC236}">
              <a16:creationId xmlns:a16="http://schemas.microsoft.com/office/drawing/2014/main" id="{21608152-34B4-433A-AC57-731791467C98}"/>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27000" y="2592832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220</xdr:row>
      <xdr:rowOff>127000</xdr:rowOff>
    </xdr:from>
    <xdr:to>
      <xdr:col>6</xdr:col>
      <xdr:colOff>713740</xdr:colOff>
      <xdr:row>238</xdr:row>
      <xdr:rowOff>127000</xdr:rowOff>
    </xdr:to>
    <xdr:pic>
      <xdr:nvPicPr>
        <xdr:cNvPr id="46128" name="Picture 48">
          <a:extLst>
            <a:ext uri="{FF2B5EF4-FFF2-40B4-BE49-F238E27FC236}">
              <a16:creationId xmlns:a16="http://schemas.microsoft.com/office/drawing/2014/main" id="{5889CAEF-AC10-4DEE-AD93-67AB33DFFEFB}"/>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27000" y="2877820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242</xdr:row>
      <xdr:rowOff>126999</xdr:rowOff>
    </xdr:from>
    <xdr:to>
      <xdr:col>6</xdr:col>
      <xdr:colOff>713740</xdr:colOff>
      <xdr:row>260</xdr:row>
      <xdr:rowOff>126999</xdr:rowOff>
    </xdr:to>
    <xdr:pic>
      <xdr:nvPicPr>
        <xdr:cNvPr id="46129" name="Picture 49">
          <a:extLst>
            <a:ext uri="{FF2B5EF4-FFF2-40B4-BE49-F238E27FC236}">
              <a16:creationId xmlns:a16="http://schemas.microsoft.com/office/drawing/2014/main" id="{EEE9981F-D422-43F8-B92E-19F22358A1C5}"/>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27000" y="31628079"/>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264</xdr:row>
      <xdr:rowOff>127001</xdr:rowOff>
    </xdr:from>
    <xdr:to>
      <xdr:col>6</xdr:col>
      <xdr:colOff>713740</xdr:colOff>
      <xdr:row>282</xdr:row>
      <xdr:rowOff>127001</xdr:rowOff>
    </xdr:to>
    <xdr:pic>
      <xdr:nvPicPr>
        <xdr:cNvPr id="46130" name="Picture 50">
          <a:extLst>
            <a:ext uri="{FF2B5EF4-FFF2-40B4-BE49-F238E27FC236}">
              <a16:creationId xmlns:a16="http://schemas.microsoft.com/office/drawing/2014/main" id="{62097E91-3F25-4FE4-81C4-401FD91D221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27000" y="34477961"/>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286</xdr:row>
      <xdr:rowOff>126999</xdr:rowOff>
    </xdr:from>
    <xdr:to>
      <xdr:col>6</xdr:col>
      <xdr:colOff>713740</xdr:colOff>
      <xdr:row>304</xdr:row>
      <xdr:rowOff>126999</xdr:rowOff>
    </xdr:to>
    <xdr:pic>
      <xdr:nvPicPr>
        <xdr:cNvPr id="46131" name="Picture 51">
          <a:extLst>
            <a:ext uri="{FF2B5EF4-FFF2-40B4-BE49-F238E27FC236}">
              <a16:creationId xmlns:a16="http://schemas.microsoft.com/office/drawing/2014/main" id="{59E909DC-CE02-4311-97B1-D873313958DC}"/>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7000" y="37327839"/>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308</xdr:row>
      <xdr:rowOff>127001</xdr:rowOff>
    </xdr:from>
    <xdr:to>
      <xdr:col>6</xdr:col>
      <xdr:colOff>713740</xdr:colOff>
      <xdr:row>326</xdr:row>
      <xdr:rowOff>127001</xdr:rowOff>
    </xdr:to>
    <xdr:pic>
      <xdr:nvPicPr>
        <xdr:cNvPr id="46132" name="Picture 52">
          <a:extLst>
            <a:ext uri="{FF2B5EF4-FFF2-40B4-BE49-F238E27FC236}">
              <a16:creationId xmlns:a16="http://schemas.microsoft.com/office/drawing/2014/main" id="{1B421C39-71E1-4BD3-B383-9AA5A76F0679}"/>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27000" y="40177721"/>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330</xdr:row>
      <xdr:rowOff>127000</xdr:rowOff>
    </xdr:from>
    <xdr:to>
      <xdr:col>6</xdr:col>
      <xdr:colOff>713740</xdr:colOff>
      <xdr:row>348</xdr:row>
      <xdr:rowOff>127000</xdr:rowOff>
    </xdr:to>
    <xdr:pic>
      <xdr:nvPicPr>
        <xdr:cNvPr id="46133" name="Picture 53">
          <a:extLst>
            <a:ext uri="{FF2B5EF4-FFF2-40B4-BE49-F238E27FC236}">
              <a16:creationId xmlns:a16="http://schemas.microsoft.com/office/drawing/2014/main" id="{81758652-4C41-4F3C-AB0E-2690817CD214}"/>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27000" y="4302760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352</xdr:row>
      <xdr:rowOff>126999</xdr:rowOff>
    </xdr:from>
    <xdr:to>
      <xdr:col>6</xdr:col>
      <xdr:colOff>713740</xdr:colOff>
      <xdr:row>370</xdr:row>
      <xdr:rowOff>126999</xdr:rowOff>
    </xdr:to>
    <xdr:pic>
      <xdr:nvPicPr>
        <xdr:cNvPr id="46134" name="Picture 54">
          <a:extLst>
            <a:ext uri="{FF2B5EF4-FFF2-40B4-BE49-F238E27FC236}">
              <a16:creationId xmlns:a16="http://schemas.microsoft.com/office/drawing/2014/main" id="{65354093-26A3-481B-92A1-DA94DEAE1D23}"/>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27000" y="45877479"/>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374</xdr:row>
      <xdr:rowOff>127001</xdr:rowOff>
    </xdr:from>
    <xdr:to>
      <xdr:col>6</xdr:col>
      <xdr:colOff>713740</xdr:colOff>
      <xdr:row>392</xdr:row>
      <xdr:rowOff>127001</xdr:rowOff>
    </xdr:to>
    <xdr:pic>
      <xdr:nvPicPr>
        <xdr:cNvPr id="46135" name="Picture 55">
          <a:extLst>
            <a:ext uri="{FF2B5EF4-FFF2-40B4-BE49-F238E27FC236}">
              <a16:creationId xmlns:a16="http://schemas.microsoft.com/office/drawing/2014/main" id="{6EE7CBA6-FFBE-47E3-AE90-F8954358F873}"/>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27000" y="48727361"/>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396</xdr:row>
      <xdr:rowOff>126999</xdr:rowOff>
    </xdr:from>
    <xdr:to>
      <xdr:col>6</xdr:col>
      <xdr:colOff>713740</xdr:colOff>
      <xdr:row>414</xdr:row>
      <xdr:rowOff>126999</xdr:rowOff>
    </xdr:to>
    <xdr:pic>
      <xdr:nvPicPr>
        <xdr:cNvPr id="46136" name="Picture 56">
          <a:extLst>
            <a:ext uri="{FF2B5EF4-FFF2-40B4-BE49-F238E27FC236}">
              <a16:creationId xmlns:a16="http://schemas.microsoft.com/office/drawing/2014/main" id="{93117D30-7EB1-4D29-AF71-78200FBD2746}"/>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27000" y="51577239"/>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418</xdr:row>
      <xdr:rowOff>127001</xdr:rowOff>
    </xdr:from>
    <xdr:to>
      <xdr:col>6</xdr:col>
      <xdr:colOff>713740</xdr:colOff>
      <xdr:row>436</xdr:row>
      <xdr:rowOff>127001</xdr:rowOff>
    </xdr:to>
    <xdr:pic>
      <xdr:nvPicPr>
        <xdr:cNvPr id="46137" name="Picture 57">
          <a:extLst>
            <a:ext uri="{FF2B5EF4-FFF2-40B4-BE49-F238E27FC236}">
              <a16:creationId xmlns:a16="http://schemas.microsoft.com/office/drawing/2014/main" id="{04976A95-3E5A-4AE1-B896-44059137B572}"/>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27000" y="54427121"/>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440</xdr:row>
      <xdr:rowOff>127000</xdr:rowOff>
    </xdr:from>
    <xdr:to>
      <xdr:col>6</xdr:col>
      <xdr:colOff>713740</xdr:colOff>
      <xdr:row>458</xdr:row>
      <xdr:rowOff>127000</xdr:rowOff>
    </xdr:to>
    <xdr:pic>
      <xdr:nvPicPr>
        <xdr:cNvPr id="46138" name="Picture 58">
          <a:extLst>
            <a:ext uri="{FF2B5EF4-FFF2-40B4-BE49-F238E27FC236}">
              <a16:creationId xmlns:a16="http://schemas.microsoft.com/office/drawing/2014/main" id="{18339C1F-236D-48ED-AAEE-A994D4FD6124}"/>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27000" y="5727700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462</xdr:row>
      <xdr:rowOff>126999</xdr:rowOff>
    </xdr:from>
    <xdr:to>
      <xdr:col>6</xdr:col>
      <xdr:colOff>713740</xdr:colOff>
      <xdr:row>480</xdr:row>
      <xdr:rowOff>126999</xdr:rowOff>
    </xdr:to>
    <xdr:pic>
      <xdr:nvPicPr>
        <xdr:cNvPr id="46139" name="Picture 59">
          <a:extLst>
            <a:ext uri="{FF2B5EF4-FFF2-40B4-BE49-F238E27FC236}">
              <a16:creationId xmlns:a16="http://schemas.microsoft.com/office/drawing/2014/main" id="{A7EBE5F1-7A3D-4FB7-B68F-C29B78E4FA1D}"/>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27000" y="60126879"/>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484</xdr:row>
      <xdr:rowOff>126998</xdr:rowOff>
    </xdr:from>
    <xdr:to>
      <xdr:col>6</xdr:col>
      <xdr:colOff>713740</xdr:colOff>
      <xdr:row>502</xdr:row>
      <xdr:rowOff>126998</xdr:rowOff>
    </xdr:to>
    <xdr:pic>
      <xdr:nvPicPr>
        <xdr:cNvPr id="46140" name="Picture 60">
          <a:extLst>
            <a:ext uri="{FF2B5EF4-FFF2-40B4-BE49-F238E27FC236}">
              <a16:creationId xmlns:a16="http://schemas.microsoft.com/office/drawing/2014/main" id="{551CB4AD-7D2F-4280-9398-694729D9957A}"/>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27000" y="62976758"/>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19A7E-212C-42D9-B7A5-EB24798CCEAC}">
  <dimension ref="A1:AV397"/>
  <sheetViews>
    <sheetView topLeftCell="A348" workbookViewId="0">
      <selection activeCell="N388" sqref="N388"/>
    </sheetView>
  </sheetViews>
  <sheetFormatPr defaultRowHeight="14.4" x14ac:dyDescent="0.3"/>
  <sheetData>
    <row r="1" spans="1:48" x14ac:dyDescent="0.3">
      <c r="A1" t="s">
        <v>0</v>
      </c>
      <c r="B1" t="s">
        <v>1</v>
      </c>
      <c r="C1" t="s">
        <v>2</v>
      </c>
      <c r="D1" t="s">
        <v>3</v>
      </c>
      <c r="E1" t="s">
        <v>4</v>
      </c>
      <c r="F1" t="s">
        <v>5</v>
      </c>
      <c r="G1" t="s">
        <v>6</v>
      </c>
      <c r="H1" t="s">
        <v>7</v>
      </c>
      <c r="I1" t="s">
        <v>78</v>
      </c>
      <c r="J1" t="s">
        <v>8</v>
      </c>
      <c r="K1" t="s">
        <v>76</v>
      </c>
      <c r="L1" t="s">
        <v>77</v>
      </c>
      <c r="M1" t="s">
        <v>9</v>
      </c>
      <c r="N1" t="s">
        <v>10</v>
      </c>
      <c r="O1" t="s">
        <v>11</v>
      </c>
      <c r="P1" t="s">
        <v>12</v>
      </c>
      <c r="Q1" t="s">
        <v>13</v>
      </c>
      <c r="R1" t="s">
        <v>14</v>
      </c>
      <c r="S1" t="s">
        <v>15</v>
      </c>
      <c r="T1" t="s">
        <v>16</v>
      </c>
      <c r="U1" t="s">
        <v>17</v>
      </c>
      <c r="V1" t="s">
        <v>74</v>
      </c>
      <c r="W1" t="s">
        <v>75</v>
      </c>
      <c r="X1" t="s">
        <v>18</v>
      </c>
      <c r="Y1" t="s">
        <v>19</v>
      </c>
      <c r="Z1" t="s">
        <v>20</v>
      </c>
      <c r="AA1" t="s">
        <v>21</v>
      </c>
      <c r="AB1" t="s">
        <v>22</v>
      </c>
      <c r="AC1" t="s">
        <v>23</v>
      </c>
      <c r="AD1" t="s">
        <v>24</v>
      </c>
      <c r="AE1" t="s">
        <v>25</v>
      </c>
      <c r="AF1" t="s">
        <v>26</v>
      </c>
      <c r="AG1" t="s">
        <v>27</v>
      </c>
      <c r="AH1" t="s">
        <v>28</v>
      </c>
      <c r="AI1" t="s">
        <v>29</v>
      </c>
      <c r="AJ1" t="s">
        <v>30</v>
      </c>
      <c r="AK1" t="s">
        <v>31</v>
      </c>
      <c r="AL1" t="s">
        <v>32</v>
      </c>
      <c r="AM1" t="s">
        <v>33</v>
      </c>
      <c r="AN1" t="s">
        <v>34</v>
      </c>
      <c r="AO1" t="s">
        <v>35</v>
      </c>
      <c r="AP1" t="s">
        <v>36</v>
      </c>
      <c r="AQ1" t="s">
        <v>37</v>
      </c>
      <c r="AR1" t="s">
        <v>38</v>
      </c>
      <c r="AS1" t="s">
        <v>39</v>
      </c>
      <c r="AT1" t="s">
        <v>40</v>
      </c>
      <c r="AU1" t="s">
        <v>41</v>
      </c>
      <c r="AV1" t="s">
        <v>42</v>
      </c>
    </row>
    <row r="2" spans="1:48" x14ac:dyDescent="0.3">
      <c r="A2" t="s">
        <v>43</v>
      </c>
      <c r="B2">
        <v>0</v>
      </c>
      <c r="C2">
        <v>0</v>
      </c>
      <c r="D2">
        <v>0</v>
      </c>
      <c r="E2">
        <v>1</v>
      </c>
      <c r="F2">
        <v>0</v>
      </c>
      <c r="G2">
        <v>0</v>
      </c>
      <c r="H2">
        <v>14370</v>
      </c>
      <c r="I2">
        <v>9.5728979790730708</v>
      </c>
      <c r="J2">
        <v>1.55</v>
      </c>
      <c r="K2">
        <v>3.7238750000000005</v>
      </c>
      <c r="L2">
        <v>2.4025000000000003</v>
      </c>
      <c r="M2" t="s">
        <v>44</v>
      </c>
      <c r="N2" t="s">
        <v>45</v>
      </c>
      <c r="O2" t="s">
        <v>46</v>
      </c>
      <c r="P2">
        <v>0</v>
      </c>
      <c r="Q2">
        <v>0</v>
      </c>
      <c r="R2">
        <v>0</v>
      </c>
      <c r="S2">
        <v>1</v>
      </c>
      <c r="T2">
        <v>0</v>
      </c>
      <c r="U2" t="s">
        <v>47</v>
      </c>
      <c r="V2">
        <v>0</v>
      </c>
      <c r="W2">
        <v>1</v>
      </c>
      <c r="X2">
        <v>0</v>
      </c>
      <c r="Y2">
        <v>0</v>
      </c>
      <c r="Z2">
        <v>0</v>
      </c>
      <c r="AA2">
        <v>1</v>
      </c>
      <c r="AB2">
        <v>0</v>
      </c>
      <c r="AC2">
        <v>0</v>
      </c>
      <c r="AD2" t="s">
        <v>48</v>
      </c>
      <c r="AE2">
        <v>0</v>
      </c>
      <c r="AF2">
        <v>1</v>
      </c>
      <c r="AG2">
        <v>0</v>
      </c>
      <c r="AH2">
        <v>1</v>
      </c>
      <c r="AI2">
        <v>1</v>
      </c>
      <c r="AJ2">
        <v>1</v>
      </c>
      <c r="AK2">
        <v>1</v>
      </c>
      <c r="AL2">
        <v>1</v>
      </c>
      <c r="AM2">
        <v>1</v>
      </c>
      <c r="AN2">
        <v>0</v>
      </c>
      <c r="AO2" t="s">
        <v>49</v>
      </c>
      <c r="AP2">
        <v>61.5</v>
      </c>
      <c r="AQ2">
        <v>56</v>
      </c>
      <c r="AR2">
        <v>34.5</v>
      </c>
      <c r="AS2">
        <v>40.6</v>
      </c>
      <c r="AT2">
        <v>50</v>
      </c>
      <c r="AU2">
        <v>80</v>
      </c>
      <c r="AV2">
        <v>1</v>
      </c>
    </row>
    <row r="3" spans="1:48" x14ac:dyDescent="0.3">
      <c r="A3" t="s">
        <v>50</v>
      </c>
      <c r="B3">
        <v>1</v>
      </c>
      <c r="C3">
        <v>0</v>
      </c>
      <c r="D3">
        <v>0</v>
      </c>
      <c r="E3">
        <v>0</v>
      </c>
      <c r="F3">
        <v>0</v>
      </c>
      <c r="G3">
        <v>0</v>
      </c>
      <c r="H3">
        <v>10963.05</v>
      </c>
      <c r="I3">
        <v>9.3022858064595422</v>
      </c>
      <c r="J3">
        <v>1.25</v>
      </c>
      <c r="K3">
        <v>1.953125</v>
      </c>
      <c r="L3">
        <v>1.5625</v>
      </c>
      <c r="M3" t="s">
        <v>44</v>
      </c>
      <c r="N3" t="s">
        <v>51</v>
      </c>
      <c r="O3" t="s">
        <v>52</v>
      </c>
      <c r="P3">
        <v>0</v>
      </c>
      <c r="Q3">
        <v>0</v>
      </c>
      <c r="R3">
        <v>0</v>
      </c>
      <c r="S3">
        <v>0</v>
      </c>
      <c r="T3">
        <v>1</v>
      </c>
      <c r="U3" t="s">
        <v>53</v>
      </c>
      <c r="V3">
        <v>0</v>
      </c>
      <c r="W3">
        <v>1</v>
      </c>
      <c r="X3">
        <v>0</v>
      </c>
      <c r="Y3">
        <v>0</v>
      </c>
      <c r="Z3">
        <v>0</v>
      </c>
      <c r="AA3">
        <v>0</v>
      </c>
      <c r="AB3">
        <v>0</v>
      </c>
      <c r="AC3">
        <v>1</v>
      </c>
      <c r="AD3" t="s">
        <v>48</v>
      </c>
      <c r="AE3">
        <v>0</v>
      </c>
      <c r="AF3">
        <v>1</v>
      </c>
      <c r="AG3">
        <v>1</v>
      </c>
      <c r="AH3">
        <v>1</v>
      </c>
      <c r="AI3">
        <v>0</v>
      </c>
      <c r="AJ3">
        <v>1</v>
      </c>
      <c r="AK3">
        <v>1</v>
      </c>
      <c r="AL3">
        <v>0</v>
      </c>
      <c r="AM3">
        <v>0</v>
      </c>
      <c r="AN3">
        <v>0</v>
      </c>
      <c r="AO3" t="s">
        <v>49</v>
      </c>
      <c r="AP3">
        <v>61.5</v>
      </c>
      <c r="AQ3">
        <v>57</v>
      </c>
      <c r="AR3">
        <v>34.5</v>
      </c>
      <c r="AS3">
        <v>41</v>
      </c>
      <c r="AT3">
        <v>55</v>
      </c>
      <c r="AU3">
        <v>80</v>
      </c>
      <c r="AV3">
        <v>1</v>
      </c>
    </row>
    <row r="4" spans="1:48" x14ac:dyDescent="0.3">
      <c r="A4" t="s">
        <v>54</v>
      </c>
      <c r="B4">
        <v>0</v>
      </c>
      <c r="C4">
        <v>1</v>
      </c>
      <c r="D4">
        <v>0</v>
      </c>
      <c r="E4">
        <v>0</v>
      </c>
      <c r="F4">
        <v>0</v>
      </c>
      <c r="G4">
        <v>0</v>
      </c>
      <c r="H4">
        <v>10200</v>
      </c>
      <c r="I4">
        <v>9.2301429992723616</v>
      </c>
      <c r="J4">
        <v>1.1319999999999999</v>
      </c>
      <c r="K4">
        <v>1.4505719679999995</v>
      </c>
      <c r="L4">
        <v>1.2814239999999997</v>
      </c>
      <c r="M4" t="s">
        <v>44</v>
      </c>
      <c r="N4" t="s">
        <v>55</v>
      </c>
      <c r="O4" t="s">
        <v>46</v>
      </c>
      <c r="P4">
        <v>0</v>
      </c>
      <c r="Q4">
        <v>0</v>
      </c>
      <c r="R4">
        <v>0</v>
      </c>
      <c r="S4">
        <v>1</v>
      </c>
      <c r="T4">
        <v>0</v>
      </c>
      <c r="U4" t="s">
        <v>56</v>
      </c>
      <c r="V4">
        <v>0</v>
      </c>
      <c r="W4">
        <v>1</v>
      </c>
      <c r="X4">
        <v>0</v>
      </c>
      <c r="Y4">
        <v>0</v>
      </c>
      <c r="Z4">
        <v>1</v>
      </c>
      <c r="AA4">
        <v>0</v>
      </c>
      <c r="AB4">
        <v>0</v>
      </c>
      <c r="AC4">
        <v>0</v>
      </c>
      <c r="AD4" t="s">
        <v>57</v>
      </c>
      <c r="AE4">
        <v>1</v>
      </c>
      <c r="AF4">
        <v>1</v>
      </c>
      <c r="AG4">
        <v>1</v>
      </c>
      <c r="AH4">
        <v>1</v>
      </c>
      <c r="AI4">
        <v>1</v>
      </c>
      <c r="AJ4">
        <v>1</v>
      </c>
      <c r="AK4">
        <v>1</v>
      </c>
      <c r="AL4">
        <v>0</v>
      </c>
      <c r="AM4">
        <v>1</v>
      </c>
      <c r="AN4">
        <v>0</v>
      </c>
      <c r="AO4" t="s">
        <v>58</v>
      </c>
      <c r="AP4">
        <v>61.7</v>
      </c>
      <c r="AQ4">
        <v>55.4</v>
      </c>
      <c r="AR4">
        <v>34.9</v>
      </c>
      <c r="AS4">
        <v>40.6</v>
      </c>
      <c r="AT4">
        <v>52</v>
      </c>
      <c r="AU4">
        <v>77</v>
      </c>
      <c r="AV4">
        <v>1</v>
      </c>
    </row>
    <row r="5" spans="1:48" x14ac:dyDescent="0.3">
      <c r="A5" t="s">
        <v>59</v>
      </c>
      <c r="B5">
        <v>0</v>
      </c>
      <c r="C5">
        <v>0</v>
      </c>
      <c r="D5">
        <v>0</v>
      </c>
      <c r="E5">
        <v>0</v>
      </c>
      <c r="F5">
        <v>1</v>
      </c>
      <c r="G5">
        <v>0</v>
      </c>
      <c r="H5">
        <v>13040</v>
      </c>
      <c r="I5">
        <v>9.4757768354806444</v>
      </c>
      <c r="J5">
        <v>1.31</v>
      </c>
      <c r="K5">
        <v>2.2480910000000001</v>
      </c>
      <c r="L5">
        <v>1.7161000000000002</v>
      </c>
      <c r="M5" t="s">
        <v>44</v>
      </c>
      <c r="N5" t="s">
        <v>60</v>
      </c>
      <c r="O5" t="s">
        <v>61</v>
      </c>
      <c r="P5">
        <v>0</v>
      </c>
      <c r="Q5">
        <v>0</v>
      </c>
      <c r="R5">
        <v>1</v>
      </c>
      <c r="S5">
        <v>0</v>
      </c>
      <c r="T5">
        <v>0</v>
      </c>
      <c r="U5" t="s">
        <v>56</v>
      </c>
      <c r="V5">
        <v>0</v>
      </c>
      <c r="W5">
        <v>1</v>
      </c>
      <c r="X5">
        <v>0</v>
      </c>
      <c r="Y5">
        <v>0</v>
      </c>
      <c r="Z5">
        <v>1</v>
      </c>
      <c r="AA5">
        <v>0</v>
      </c>
      <c r="AB5">
        <v>0</v>
      </c>
      <c r="AC5">
        <v>0</v>
      </c>
      <c r="AD5" t="s">
        <v>62</v>
      </c>
      <c r="AE5">
        <v>1</v>
      </c>
      <c r="AF5">
        <v>1</v>
      </c>
      <c r="AG5">
        <v>0</v>
      </c>
      <c r="AH5">
        <v>1</v>
      </c>
      <c r="AI5">
        <v>1</v>
      </c>
      <c r="AJ5">
        <v>1</v>
      </c>
      <c r="AK5">
        <v>1</v>
      </c>
      <c r="AL5">
        <v>0</v>
      </c>
      <c r="AM5">
        <v>1</v>
      </c>
      <c r="AN5">
        <v>0</v>
      </c>
      <c r="AO5" t="s">
        <v>58</v>
      </c>
      <c r="AP5">
        <v>61.7</v>
      </c>
      <c r="AQ5">
        <v>55</v>
      </c>
      <c r="AR5">
        <v>34.299999999999997</v>
      </c>
      <c r="AS5">
        <v>40.6</v>
      </c>
      <c r="AT5">
        <v>53</v>
      </c>
      <c r="AU5">
        <v>78</v>
      </c>
      <c r="AV5">
        <v>1</v>
      </c>
    </row>
    <row r="6" spans="1:48" x14ac:dyDescent="0.3">
      <c r="A6" t="s">
        <v>63</v>
      </c>
      <c r="B6">
        <v>0</v>
      </c>
      <c r="C6">
        <v>0</v>
      </c>
      <c r="D6">
        <v>0</v>
      </c>
      <c r="E6">
        <v>0</v>
      </c>
      <c r="F6">
        <v>0</v>
      </c>
      <c r="G6">
        <v>1</v>
      </c>
      <c r="H6">
        <v>15205</v>
      </c>
      <c r="I6">
        <v>9.6293796001114647</v>
      </c>
      <c r="J6">
        <v>1.302</v>
      </c>
      <c r="K6">
        <v>2.2071556080000003</v>
      </c>
      <c r="L6">
        <v>1.6952040000000002</v>
      </c>
      <c r="M6" t="s">
        <v>44</v>
      </c>
      <c r="N6" t="s">
        <v>64</v>
      </c>
      <c r="O6" t="s">
        <v>65</v>
      </c>
      <c r="P6">
        <v>1</v>
      </c>
      <c r="Q6">
        <v>0</v>
      </c>
      <c r="R6">
        <v>0</v>
      </c>
      <c r="S6">
        <v>0</v>
      </c>
      <c r="T6">
        <v>0</v>
      </c>
      <c r="U6" t="s">
        <v>47</v>
      </c>
      <c r="V6">
        <v>0</v>
      </c>
      <c r="W6">
        <v>1</v>
      </c>
      <c r="X6">
        <v>0</v>
      </c>
      <c r="Y6">
        <v>0</v>
      </c>
      <c r="Z6">
        <v>0</v>
      </c>
      <c r="AA6">
        <v>1</v>
      </c>
      <c r="AB6">
        <v>0</v>
      </c>
      <c r="AC6">
        <v>0</v>
      </c>
      <c r="AD6" t="s">
        <v>57</v>
      </c>
      <c r="AE6">
        <v>1</v>
      </c>
      <c r="AF6">
        <v>1</v>
      </c>
      <c r="AG6">
        <v>0</v>
      </c>
      <c r="AH6">
        <v>1</v>
      </c>
      <c r="AI6">
        <v>1</v>
      </c>
      <c r="AJ6">
        <v>1</v>
      </c>
      <c r="AK6">
        <v>0</v>
      </c>
      <c r="AL6">
        <v>0</v>
      </c>
      <c r="AM6">
        <v>0</v>
      </c>
      <c r="AN6">
        <v>0</v>
      </c>
      <c r="AO6" t="s">
        <v>58</v>
      </c>
      <c r="AP6">
        <v>61.5</v>
      </c>
      <c r="AQ6">
        <v>57.2</v>
      </c>
      <c r="AR6">
        <v>34.4</v>
      </c>
      <c r="AS6">
        <v>40.9</v>
      </c>
      <c r="AT6">
        <v>51</v>
      </c>
      <c r="AU6">
        <v>79</v>
      </c>
      <c r="AV6">
        <v>1</v>
      </c>
    </row>
    <row r="7" spans="1:48" x14ac:dyDescent="0.3">
      <c r="A7" t="s">
        <v>54</v>
      </c>
      <c r="B7">
        <v>0</v>
      </c>
      <c r="C7">
        <v>1</v>
      </c>
      <c r="D7">
        <v>0</v>
      </c>
      <c r="E7">
        <v>0</v>
      </c>
      <c r="F7">
        <v>0</v>
      </c>
      <c r="G7">
        <v>0</v>
      </c>
      <c r="H7">
        <v>11597</v>
      </c>
      <c r="I7">
        <v>9.3585017229567029</v>
      </c>
      <c r="J7">
        <v>1.3169999999999999</v>
      </c>
      <c r="K7">
        <v>2.2843220129999997</v>
      </c>
      <c r="L7">
        <v>1.7344889999999999</v>
      </c>
      <c r="M7" t="s">
        <v>44</v>
      </c>
      <c r="N7" t="s">
        <v>55</v>
      </c>
      <c r="O7" t="s">
        <v>52</v>
      </c>
      <c r="P7">
        <v>0</v>
      </c>
      <c r="Q7">
        <v>0</v>
      </c>
      <c r="R7">
        <v>0</v>
      </c>
      <c r="S7">
        <v>0</v>
      </c>
      <c r="T7">
        <v>1</v>
      </c>
      <c r="U7" t="s">
        <v>56</v>
      </c>
      <c r="V7">
        <v>0</v>
      </c>
      <c r="W7">
        <v>1</v>
      </c>
      <c r="X7">
        <v>0</v>
      </c>
      <c r="Y7">
        <v>0</v>
      </c>
      <c r="Z7">
        <v>1</v>
      </c>
      <c r="AA7">
        <v>0</v>
      </c>
      <c r="AB7">
        <v>0</v>
      </c>
      <c r="AC7">
        <v>0</v>
      </c>
      <c r="AD7" t="s">
        <v>57</v>
      </c>
      <c r="AE7">
        <v>1</v>
      </c>
      <c r="AF7">
        <v>1</v>
      </c>
      <c r="AG7">
        <v>1</v>
      </c>
      <c r="AH7">
        <v>1</v>
      </c>
      <c r="AI7">
        <v>1</v>
      </c>
      <c r="AJ7">
        <v>1</v>
      </c>
      <c r="AK7">
        <v>1</v>
      </c>
      <c r="AL7">
        <v>0</v>
      </c>
      <c r="AM7">
        <v>1</v>
      </c>
      <c r="AN7">
        <v>1</v>
      </c>
      <c r="AO7" t="s">
        <v>58</v>
      </c>
      <c r="AP7">
        <v>61.9</v>
      </c>
      <c r="AQ7">
        <v>55.3</v>
      </c>
      <c r="AR7">
        <v>34.799999999999997</v>
      </c>
      <c r="AS7">
        <v>40.799999999999997</v>
      </c>
      <c r="AT7">
        <v>52</v>
      </c>
      <c r="AU7">
        <v>77</v>
      </c>
      <c r="AV7">
        <v>1</v>
      </c>
    </row>
    <row r="8" spans="1:48" x14ac:dyDescent="0.3">
      <c r="A8" t="s">
        <v>50</v>
      </c>
      <c r="B8">
        <v>1</v>
      </c>
      <c r="C8">
        <v>0</v>
      </c>
      <c r="D8">
        <v>0</v>
      </c>
      <c r="E8">
        <v>0</v>
      </c>
      <c r="F8">
        <v>0</v>
      </c>
      <c r="G8">
        <v>0</v>
      </c>
      <c r="H8">
        <v>10318.86</v>
      </c>
      <c r="I8">
        <v>9.2417285678175549</v>
      </c>
      <c r="J8">
        <v>1.07</v>
      </c>
      <c r="K8">
        <v>1.2250430000000001</v>
      </c>
      <c r="L8">
        <v>1.1449</v>
      </c>
      <c r="M8" t="s">
        <v>44</v>
      </c>
      <c r="N8" t="s">
        <v>51</v>
      </c>
      <c r="O8" t="s">
        <v>61</v>
      </c>
      <c r="P8">
        <v>0</v>
      </c>
      <c r="Q8">
        <v>0</v>
      </c>
      <c r="R8">
        <v>1</v>
      </c>
      <c r="S8">
        <v>0</v>
      </c>
      <c r="T8">
        <v>0</v>
      </c>
      <c r="U8" t="s">
        <v>53</v>
      </c>
      <c r="V8">
        <v>0</v>
      </c>
      <c r="W8">
        <v>1</v>
      </c>
      <c r="X8">
        <v>0</v>
      </c>
      <c r="Y8">
        <v>0</v>
      </c>
      <c r="Z8">
        <v>0</v>
      </c>
      <c r="AA8">
        <v>0</v>
      </c>
      <c r="AB8">
        <v>0</v>
      </c>
      <c r="AC8">
        <v>1</v>
      </c>
      <c r="AD8" t="s">
        <v>57</v>
      </c>
      <c r="AE8">
        <v>1</v>
      </c>
      <c r="AF8">
        <v>0</v>
      </c>
      <c r="AG8">
        <v>1</v>
      </c>
      <c r="AH8">
        <v>1</v>
      </c>
      <c r="AI8">
        <v>0</v>
      </c>
      <c r="AJ8">
        <v>1</v>
      </c>
      <c r="AK8">
        <v>1</v>
      </c>
      <c r="AL8">
        <v>1</v>
      </c>
      <c r="AM8">
        <v>0</v>
      </c>
      <c r="AN8">
        <v>0</v>
      </c>
      <c r="AO8" t="s">
        <v>49</v>
      </c>
      <c r="AP8">
        <v>61.4</v>
      </c>
      <c r="AQ8">
        <v>57</v>
      </c>
      <c r="AR8">
        <v>34.5</v>
      </c>
      <c r="AS8">
        <v>41</v>
      </c>
      <c r="AT8">
        <v>50</v>
      </c>
      <c r="AU8">
        <v>80</v>
      </c>
      <c r="AV8">
        <v>1</v>
      </c>
    </row>
    <row r="9" spans="1:48" x14ac:dyDescent="0.3">
      <c r="A9" t="s">
        <v>50</v>
      </c>
      <c r="B9">
        <v>1</v>
      </c>
      <c r="C9">
        <v>0</v>
      </c>
      <c r="D9">
        <v>0</v>
      </c>
      <c r="E9">
        <v>0</v>
      </c>
      <c r="F9">
        <v>0</v>
      </c>
      <c r="G9">
        <v>0</v>
      </c>
      <c r="H9">
        <v>9237.33</v>
      </c>
      <c r="I9">
        <v>9.1310081618394836</v>
      </c>
      <c r="J9">
        <v>1.04</v>
      </c>
      <c r="K9">
        <v>1.1248640000000001</v>
      </c>
      <c r="L9">
        <v>1.0816000000000001</v>
      </c>
      <c r="M9" t="s">
        <v>44</v>
      </c>
      <c r="N9" t="s">
        <v>51</v>
      </c>
      <c r="O9" t="s">
        <v>46</v>
      </c>
      <c r="P9">
        <v>0</v>
      </c>
      <c r="Q9">
        <v>0</v>
      </c>
      <c r="R9">
        <v>0</v>
      </c>
      <c r="S9">
        <v>1</v>
      </c>
      <c r="T9">
        <v>0</v>
      </c>
      <c r="U9" t="s">
        <v>53</v>
      </c>
      <c r="V9">
        <v>0</v>
      </c>
      <c r="W9">
        <v>1</v>
      </c>
      <c r="X9">
        <v>0</v>
      </c>
      <c r="Y9">
        <v>0</v>
      </c>
      <c r="Z9">
        <v>0</v>
      </c>
      <c r="AA9">
        <v>0</v>
      </c>
      <c r="AB9">
        <v>0</v>
      </c>
      <c r="AC9">
        <v>1</v>
      </c>
      <c r="AD9" t="s">
        <v>48</v>
      </c>
      <c r="AE9">
        <v>1</v>
      </c>
      <c r="AF9">
        <v>1</v>
      </c>
      <c r="AG9">
        <v>1</v>
      </c>
      <c r="AH9">
        <v>0</v>
      </c>
      <c r="AI9">
        <v>1</v>
      </c>
      <c r="AJ9">
        <v>1</v>
      </c>
      <c r="AK9">
        <v>1</v>
      </c>
      <c r="AL9">
        <v>0</v>
      </c>
      <c r="AM9">
        <v>0</v>
      </c>
      <c r="AN9">
        <v>0</v>
      </c>
      <c r="AO9" t="s">
        <v>49</v>
      </c>
      <c r="AP9">
        <v>61.9</v>
      </c>
      <c r="AQ9">
        <v>56</v>
      </c>
      <c r="AR9">
        <v>34</v>
      </c>
      <c r="AS9">
        <v>40.799999999999997</v>
      </c>
      <c r="AT9">
        <v>55</v>
      </c>
      <c r="AU9">
        <v>80</v>
      </c>
      <c r="AV9">
        <v>1</v>
      </c>
    </row>
    <row r="10" spans="1:48" x14ac:dyDescent="0.3">
      <c r="A10" t="s">
        <v>54</v>
      </c>
      <c r="B10">
        <v>0</v>
      </c>
      <c r="C10">
        <v>1</v>
      </c>
      <c r="D10">
        <v>0</v>
      </c>
      <c r="E10">
        <v>0</v>
      </c>
      <c r="F10">
        <v>0</v>
      </c>
      <c r="G10">
        <v>0</v>
      </c>
      <c r="H10">
        <v>8427</v>
      </c>
      <c r="I10">
        <v>9.0391961157723539</v>
      </c>
      <c r="J10">
        <v>1.024</v>
      </c>
      <c r="K10">
        <v>1.0737418240000001</v>
      </c>
      <c r="L10">
        <v>1.048576</v>
      </c>
      <c r="M10" t="s">
        <v>44</v>
      </c>
      <c r="N10" t="s">
        <v>55</v>
      </c>
      <c r="O10" t="s">
        <v>52</v>
      </c>
      <c r="P10">
        <v>0</v>
      </c>
      <c r="Q10">
        <v>0</v>
      </c>
      <c r="R10">
        <v>0</v>
      </c>
      <c r="S10">
        <v>0</v>
      </c>
      <c r="T10">
        <v>1</v>
      </c>
      <c r="U10" t="s">
        <v>56</v>
      </c>
      <c r="V10">
        <v>0</v>
      </c>
      <c r="W10">
        <v>1</v>
      </c>
      <c r="X10">
        <v>0</v>
      </c>
      <c r="Y10">
        <v>0</v>
      </c>
      <c r="Z10">
        <v>1</v>
      </c>
      <c r="AA10">
        <v>0</v>
      </c>
      <c r="AB10">
        <v>0</v>
      </c>
      <c r="AC10">
        <v>0</v>
      </c>
      <c r="AD10" t="s">
        <v>57</v>
      </c>
      <c r="AE10">
        <v>1</v>
      </c>
      <c r="AF10">
        <v>0</v>
      </c>
      <c r="AG10">
        <v>1</v>
      </c>
      <c r="AH10">
        <v>1</v>
      </c>
      <c r="AI10">
        <v>1</v>
      </c>
      <c r="AJ10">
        <v>1</v>
      </c>
      <c r="AK10">
        <v>1</v>
      </c>
      <c r="AL10">
        <v>0</v>
      </c>
      <c r="AM10">
        <v>1</v>
      </c>
      <c r="AN10">
        <v>1</v>
      </c>
      <c r="AO10" t="s">
        <v>58</v>
      </c>
      <c r="AP10">
        <v>61.6</v>
      </c>
      <c r="AQ10">
        <v>55.6</v>
      </c>
      <c r="AR10">
        <v>34.799999999999997</v>
      </c>
      <c r="AS10">
        <v>40.700000000000003</v>
      </c>
      <c r="AT10">
        <v>51</v>
      </c>
      <c r="AU10">
        <v>77</v>
      </c>
      <c r="AV10">
        <v>1</v>
      </c>
    </row>
    <row r="11" spans="1:48" x14ac:dyDescent="0.3">
      <c r="A11" t="s">
        <v>50</v>
      </c>
      <c r="B11">
        <v>1</v>
      </c>
      <c r="C11">
        <v>0</v>
      </c>
      <c r="D11">
        <v>0</v>
      </c>
      <c r="E11">
        <v>0</v>
      </c>
      <c r="F11">
        <v>0</v>
      </c>
      <c r="G11">
        <v>0</v>
      </c>
      <c r="H11">
        <v>24513.695</v>
      </c>
      <c r="I11">
        <v>10.106987219953758</v>
      </c>
      <c r="J11">
        <v>1.58</v>
      </c>
      <c r="K11">
        <v>3.9443120000000005</v>
      </c>
      <c r="L11">
        <v>2.4964000000000004</v>
      </c>
      <c r="M11" t="s">
        <v>44</v>
      </c>
      <c r="N11" t="s">
        <v>51</v>
      </c>
      <c r="O11" t="s">
        <v>61</v>
      </c>
      <c r="P11">
        <v>0</v>
      </c>
      <c r="Q11">
        <v>0</v>
      </c>
      <c r="R11">
        <v>1</v>
      </c>
      <c r="S11">
        <v>0</v>
      </c>
      <c r="T11">
        <v>0</v>
      </c>
      <c r="U11" t="s">
        <v>66</v>
      </c>
      <c r="V11">
        <v>0</v>
      </c>
      <c r="W11">
        <v>1</v>
      </c>
      <c r="X11">
        <v>0</v>
      </c>
      <c r="Y11">
        <v>0</v>
      </c>
      <c r="Z11">
        <v>0</v>
      </c>
      <c r="AA11">
        <v>0</v>
      </c>
      <c r="AB11">
        <v>1</v>
      </c>
      <c r="AC11">
        <v>0</v>
      </c>
      <c r="AD11" t="s">
        <v>48</v>
      </c>
      <c r="AE11">
        <v>0</v>
      </c>
      <c r="AF11">
        <v>0</v>
      </c>
      <c r="AG11">
        <v>1</v>
      </c>
      <c r="AH11">
        <v>0</v>
      </c>
      <c r="AI11">
        <v>1</v>
      </c>
      <c r="AJ11">
        <v>1</v>
      </c>
      <c r="AK11">
        <v>1</v>
      </c>
      <c r="AL11">
        <v>1</v>
      </c>
      <c r="AM11">
        <v>0</v>
      </c>
      <c r="AN11">
        <v>0</v>
      </c>
      <c r="AO11" t="s">
        <v>49</v>
      </c>
      <c r="AP11">
        <v>61.8</v>
      </c>
      <c r="AQ11">
        <v>56</v>
      </c>
      <c r="AR11">
        <v>35.5</v>
      </c>
      <c r="AS11">
        <v>40.6</v>
      </c>
      <c r="AT11">
        <v>50</v>
      </c>
      <c r="AU11">
        <v>80</v>
      </c>
      <c r="AV11">
        <v>1</v>
      </c>
    </row>
    <row r="12" spans="1:48" x14ac:dyDescent="0.3">
      <c r="A12" t="s">
        <v>63</v>
      </c>
      <c r="B12">
        <v>0</v>
      </c>
      <c r="C12">
        <v>0</v>
      </c>
      <c r="D12">
        <v>0</v>
      </c>
      <c r="E12">
        <v>0</v>
      </c>
      <c r="F12">
        <v>0</v>
      </c>
      <c r="G12">
        <v>1</v>
      </c>
      <c r="H12">
        <v>8860</v>
      </c>
      <c r="I12">
        <v>9.0893020435991261</v>
      </c>
      <c r="J12">
        <v>1.1080000000000001</v>
      </c>
      <c r="K12">
        <v>1.3602517120000004</v>
      </c>
      <c r="L12">
        <v>1.2276640000000003</v>
      </c>
      <c r="M12" t="s">
        <v>44</v>
      </c>
      <c r="N12" t="s">
        <v>64</v>
      </c>
      <c r="O12" t="s">
        <v>46</v>
      </c>
      <c r="P12">
        <v>0</v>
      </c>
      <c r="Q12">
        <v>0</v>
      </c>
      <c r="R12">
        <v>0</v>
      </c>
      <c r="S12">
        <v>1</v>
      </c>
      <c r="T12">
        <v>0</v>
      </c>
      <c r="U12" t="s">
        <v>47</v>
      </c>
      <c r="V12">
        <v>0</v>
      </c>
      <c r="W12">
        <v>1</v>
      </c>
      <c r="X12">
        <v>0</v>
      </c>
      <c r="Y12">
        <v>0</v>
      </c>
      <c r="Z12">
        <v>0</v>
      </c>
      <c r="AA12">
        <v>1</v>
      </c>
      <c r="AB12">
        <v>0</v>
      </c>
      <c r="AC12">
        <v>0</v>
      </c>
      <c r="AD12" t="s">
        <v>57</v>
      </c>
      <c r="AE12">
        <v>1</v>
      </c>
      <c r="AF12">
        <v>1</v>
      </c>
      <c r="AG12">
        <v>0</v>
      </c>
      <c r="AH12">
        <v>1</v>
      </c>
      <c r="AI12">
        <v>1</v>
      </c>
      <c r="AJ12">
        <v>1</v>
      </c>
      <c r="AK12">
        <v>1</v>
      </c>
      <c r="AL12">
        <v>0</v>
      </c>
      <c r="AM12">
        <v>1</v>
      </c>
      <c r="AN12">
        <v>1</v>
      </c>
      <c r="AO12" t="s">
        <v>58</v>
      </c>
      <c r="AP12">
        <v>61.7</v>
      </c>
      <c r="AQ12">
        <v>55.5</v>
      </c>
      <c r="AR12">
        <v>34.200000000000003</v>
      </c>
      <c r="AS12">
        <v>40.6</v>
      </c>
      <c r="AT12">
        <v>51</v>
      </c>
      <c r="AU12">
        <v>77</v>
      </c>
      <c r="AV12">
        <v>1</v>
      </c>
    </row>
    <row r="13" spans="1:48" x14ac:dyDescent="0.3">
      <c r="A13" t="s">
        <v>50</v>
      </c>
      <c r="B13">
        <v>1</v>
      </c>
      <c r="C13">
        <v>0</v>
      </c>
      <c r="D13">
        <v>0</v>
      </c>
      <c r="E13">
        <v>0</v>
      </c>
      <c r="F13">
        <v>0</v>
      </c>
      <c r="G13">
        <v>0</v>
      </c>
      <c r="H13">
        <v>27784.880000000001</v>
      </c>
      <c r="I13">
        <v>10.232247266827603</v>
      </c>
      <c r="J13">
        <v>1.74</v>
      </c>
      <c r="K13">
        <v>5.2680239999999996</v>
      </c>
      <c r="L13">
        <v>3.0276000000000001</v>
      </c>
      <c r="M13" t="s">
        <v>44</v>
      </c>
      <c r="N13" t="s">
        <v>51</v>
      </c>
      <c r="O13" t="s">
        <v>67</v>
      </c>
      <c r="P13">
        <v>0</v>
      </c>
      <c r="Q13">
        <v>1</v>
      </c>
      <c r="R13">
        <v>0</v>
      </c>
      <c r="S13">
        <v>0</v>
      </c>
      <c r="T13">
        <v>0</v>
      </c>
      <c r="U13" t="s">
        <v>56</v>
      </c>
      <c r="V13">
        <v>0</v>
      </c>
      <c r="W13">
        <v>1</v>
      </c>
      <c r="X13">
        <v>0</v>
      </c>
      <c r="Y13">
        <v>0</v>
      </c>
      <c r="Z13">
        <v>1</v>
      </c>
      <c r="AA13">
        <v>0</v>
      </c>
      <c r="AB13">
        <v>0</v>
      </c>
      <c r="AC13">
        <v>0</v>
      </c>
      <c r="AD13" t="s">
        <v>48</v>
      </c>
      <c r="AE13">
        <v>0</v>
      </c>
      <c r="AF13">
        <v>1</v>
      </c>
      <c r="AG13">
        <v>1</v>
      </c>
      <c r="AH13">
        <v>0</v>
      </c>
      <c r="AI13">
        <v>1</v>
      </c>
      <c r="AJ13">
        <v>1</v>
      </c>
      <c r="AK13">
        <v>1</v>
      </c>
      <c r="AL13">
        <v>0</v>
      </c>
      <c r="AM13">
        <v>0</v>
      </c>
      <c r="AN13">
        <v>0</v>
      </c>
      <c r="AO13" t="s">
        <v>49</v>
      </c>
      <c r="AP13">
        <v>61.9</v>
      </c>
      <c r="AQ13">
        <v>57</v>
      </c>
      <c r="AR13">
        <v>35.5</v>
      </c>
      <c r="AS13">
        <v>40.6</v>
      </c>
      <c r="AT13">
        <v>55</v>
      </c>
      <c r="AU13">
        <v>80</v>
      </c>
      <c r="AV13">
        <v>1</v>
      </c>
    </row>
    <row r="14" spans="1:48" x14ac:dyDescent="0.3">
      <c r="A14" t="s">
        <v>68</v>
      </c>
      <c r="B14">
        <v>0</v>
      </c>
      <c r="C14">
        <v>0</v>
      </c>
      <c r="D14">
        <v>1</v>
      </c>
      <c r="E14">
        <v>0</v>
      </c>
      <c r="F14">
        <v>0</v>
      </c>
      <c r="G14">
        <v>0</v>
      </c>
      <c r="H14">
        <v>19602</v>
      </c>
      <c r="I14">
        <v>9.883386880829125</v>
      </c>
      <c r="J14">
        <v>1.5</v>
      </c>
      <c r="K14">
        <v>3.375</v>
      </c>
      <c r="L14">
        <v>2.25</v>
      </c>
      <c r="M14" t="s">
        <v>69</v>
      </c>
      <c r="N14" t="s">
        <v>64</v>
      </c>
      <c r="O14" t="s">
        <v>46</v>
      </c>
      <c r="P14">
        <v>0</v>
      </c>
      <c r="Q14">
        <v>0</v>
      </c>
      <c r="R14">
        <v>0</v>
      </c>
      <c r="S14">
        <v>1</v>
      </c>
      <c r="T14">
        <v>0</v>
      </c>
      <c r="U14" t="s">
        <v>56</v>
      </c>
      <c r="V14">
        <v>0</v>
      </c>
      <c r="W14">
        <v>1</v>
      </c>
      <c r="X14">
        <v>0</v>
      </c>
      <c r="Y14">
        <v>0</v>
      </c>
      <c r="Z14">
        <v>1</v>
      </c>
      <c r="AA14">
        <v>0</v>
      </c>
      <c r="AB14">
        <v>0</v>
      </c>
      <c r="AC14">
        <v>0</v>
      </c>
      <c r="AD14" t="s">
        <v>70</v>
      </c>
      <c r="AE14">
        <v>1</v>
      </c>
      <c r="AF14">
        <v>1</v>
      </c>
      <c r="AG14">
        <v>1</v>
      </c>
      <c r="AH14">
        <v>1</v>
      </c>
      <c r="AI14">
        <v>1</v>
      </c>
      <c r="AJ14">
        <v>1</v>
      </c>
      <c r="AK14">
        <v>1</v>
      </c>
      <c r="AL14">
        <v>1</v>
      </c>
      <c r="AM14">
        <v>1</v>
      </c>
      <c r="AN14">
        <v>0</v>
      </c>
      <c r="AO14" t="s">
        <v>58</v>
      </c>
      <c r="AP14">
        <v>61.4</v>
      </c>
      <c r="AQ14">
        <v>56.4</v>
      </c>
      <c r="AR14">
        <v>34.5</v>
      </c>
      <c r="AS14">
        <v>40.799999999999997</v>
      </c>
      <c r="AT14">
        <v>50</v>
      </c>
      <c r="AU14">
        <v>77</v>
      </c>
      <c r="AV14">
        <v>1</v>
      </c>
    </row>
    <row r="15" spans="1:48" x14ac:dyDescent="0.3">
      <c r="A15" t="s">
        <v>43</v>
      </c>
      <c r="B15">
        <v>0</v>
      </c>
      <c r="C15">
        <v>0</v>
      </c>
      <c r="D15">
        <v>0</v>
      </c>
      <c r="E15">
        <v>1</v>
      </c>
      <c r="F15">
        <v>0</v>
      </c>
      <c r="G15">
        <v>0</v>
      </c>
      <c r="H15">
        <v>13840</v>
      </c>
      <c r="I15">
        <v>9.5353182291716614</v>
      </c>
      <c r="J15">
        <v>1.1399999999999999</v>
      </c>
      <c r="K15">
        <v>1.4815439999999995</v>
      </c>
      <c r="L15">
        <v>1.2995999999999999</v>
      </c>
      <c r="M15" t="s">
        <v>44</v>
      </c>
      <c r="N15" t="s">
        <v>45</v>
      </c>
      <c r="O15" t="s">
        <v>65</v>
      </c>
      <c r="P15">
        <v>1</v>
      </c>
      <c r="Q15">
        <v>0</v>
      </c>
      <c r="R15">
        <v>0</v>
      </c>
      <c r="S15">
        <v>0</v>
      </c>
      <c r="T15">
        <v>0</v>
      </c>
      <c r="U15" t="s">
        <v>66</v>
      </c>
      <c r="V15">
        <v>0</v>
      </c>
      <c r="W15">
        <v>1</v>
      </c>
      <c r="X15">
        <v>0</v>
      </c>
      <c r="Y15">
        <v>0</v>
      </c>
      <c r="Z15">
        <v>0</v>
      </c>
      <c r="AA15">
        <v>0</v>
      </c>
      <c r="AB15">
        <v>1</v>
      </c>
      <c r="AC15">
        <v>0</v>
      </c>
      <c r="AD15" t="s">
        <v>48</v>
      </c>
      <c r="AE15">
        <v>1</v>
      </c>
      <c r="AF15">
        <v>0</v>
      </c>
      <c r="AG15">
        <v>1</v>
      </c>
      <c r="AH15">
        <v>1</v>
      </c>
      <c r="AI15">
        <v>1</v>
      </c>
      <c r="AJ15">
        <v>1</v>
      </c>
      <c r="AK15">
        <v>0</v>
      </c>
      <c r="AL15">
        <v>0</v>
      </c>
      <c r="AM15">
        <v>0</v>
      </c>
      <c r="AN15">
        <v>0</v>
      </c>
      <c r="AO15" t="s">
        <v>49</v>
      </c>
      <c r="AP15">
        <v>60.4</v>
      </c>
      <c r="AQ15">
        <v>60</v>
      </c>
      <c r="AR15">
        <v>34.5</v>
      </c>
      <c r="AS15">
        <v>40.799999999999997</v>
      </c>
      <c r="AT15">
        <v>55</v>
      </c>
      <c r="AU15">
        <v>80</v>
      </c>
      <c r="AV15">
        <v>1</v>
      </c>
    </row>
    <row r="16" spans="1:48" x14ac:dyDescent="0.3">
      <c r="A16" t="s">
        <v>59</v>
      </c>
      <c r="B16">
        <v>0</v>
      </c>
      <c r="C16">
        <v>0</v>
      </c>
      <c r="D16">
        <v>0</v>
      </c>
      <c r="E16">
        <v>0</v>
      </c>
      <c r="F16">
        <v>1</v>
      </c>
      <c r="G16">
        <v>0</v>
      </c>
      <c r="H16">
        <v>7310</v>
      </c>
      <c r="I16">
        <v>8.896998552743824</v>
      </c>
      <c r="J16">
        <v>1.02</v>
      </c>
      <c r="K16">
        <v>1.0612080000000002</v>
      </c>
      <c r="L16">
        <v>1.0404</v>
      </c>
      <c r="M16" t="s">
        <v>44</v>
      </c>
      <c r="N16" t="s">
        <v>60</v>
      </c>
      <c r="O16" t="s">
        <v>52</v>
      </c>
      <c r="P16">
        <v>0</v>
      </c>
      <c r="Q16">
        <v>0</v>
      </c>
      <c r="R16">
        <v>0</v>
      </c>
      <c r="S16">
        <v>0</v>
      </c>
      <c r="T16">
        <v>1</v>
      </c>
      <c r="U16" t="s">
        <v>56</v>
      </c>
      <c r="V16">
        <v>0</v>
      </c>
      <c r="W16">
        <v>1</v>
      </c>
      <c r="X16">
        <v>0</v>
      </c>
      <c r="Y16">
        <v>0</v>
      </c>
      <c r="Z16">
        <v>1</v>
      </c>
      <c r="AA16">
        <v>0</v>
      </c>
      <c r="AB16">
        <v>0</v>
      </c>
      <c r="AC16">
        <v>0</v>
      </c>
      <c r="AD16" t="s">
        <v>62</v>
      </c>
      <c r="AE16">
        <v>1</v>
      </c>
      <c r="AF16">
        <v>1</v>
      </c>
      <c r="AG16">
        <v>1</v>
      </c>
      <c r="AH16">
        <v>1</v>
      </c>
      <c r="AI16">
        <v>1</v>
      </c>
      <c r="AJ16">
        <v>1</v>
      </c>
      <c r="AK16">
        <v>1</v>
      </c>
      <c r="AL16">
        <v>0</v>
      </c>
      <c r="AM16">
        <v>1</v>
      </c>
      <c r="AN16">
        <v>0</v>
      </c>
      <c r="AO16" t="s">
        <v>58</v>
      </c>
      <c r="AP16">
        <v>62</v>
      </c>
      <c r="AQ16">
        <v>56.2</v>
      </c>
      <c r="AR16">
        <v>34.700000000000003</v>
      </c>
      <c r="AS16">
        <v>40.799999999999997</v>
      </c>
      <c r="AT16">
        <v>52</v>
      </c>
      <c r="AU16">
        <v>79</v>
      </c>
      <c r="AV16">
        <v>1</v>
      </c>
    </row>
    <row r="17" spans="1:48" x14ac:dyDescent="0.3">
      <c r="A17" t="s">
        <v>50</v>
      </c>
      <c r="B17">
        <v>1</v>
      </c>
      <c r="C17">
        <v>0</v>
      </c>
      <c r="D17">
        <v>0</v>
      </c>
      <c r="E17">
        <v>0</v>
      </c>
      <c r="F17">
        <v>0</v>
      </c>
      <c r="G17">
        <v>0</v>
      </c>
      <c r="H17">
        <v>10852.73</v>
      </c>
      <c r="I17">
        <v>9.2921719402226142</v>
      </c>
      <c r="J17">
        <v>1.26</v>
      </c>
      <c r="K17">
        <v>2.0003760000000002</v>
      </c>
      <c r="L17">
        <v>1.5876000000000001</v>
      </c>
      <c r="M17" t="s">
        <v>44</v>
      </c>
      <c r="N17" t="s">
        <v>51</v>
      </c>
      <c r="O17" t="s">
        <v>52</v>
      </c>
      <c r="P17">
        <v>0</v>
      </c>
      <c r="Q17">
        <v>0</v>
      </c>
      <c r="R17">
        <v>0</v>
      </c>
      <c r="S17">
        <v>0</v>
      </c>
      <c r="T17">
        <v>1</v>
      </c>
      <c r="U17" t="s">
        <v>53</v>
      </c>
      <c r="V17">
        <v>0</v>
      </c>
      <c r="W17">
        <v>1</v>
      </c>
      <c r="X17">
        <v>0</v>
      </c>
      <c r="Y17">
        <v>0</v>
      </c>
      <c r="Z17">
        <v>0</v>
      </c>
      <c r="AA17">
        <v>0</v>
      </c>
      <c r="AB17">
        <v>0</v>
      </c>
      <c r="AC17">
        <v>1</v>
      </c>
      <c r="AD17" t="s">
        <v>48</v>
      </c>
      <c r="AE17">
        <v>0</v>
      </c>
      <c r="AF17">
        <v>1</v>
      </c>
      <c r="AG17">
        <v>0</v>
      </c>
      <c r="AH17">
        <v>0</v>
      </c>
      <c r="AI17">
        <v>1</v>
      </c>
      <c r="AJ17">
        <v>1</v>
      </c>
      <c r="AK17">
        <v>1</v>
      </c>
      <c r="AL17">
        <v>0</v>
      </c>
      <c r="AM17">
        <v>0</v>
      </c>
      <c r="AN17">
        <v>0</v>
      </c>
      <c r="AO17" t="s">
        <v>49</v>
      </c>
      <c r="AP17">
        <v>61.8</v>
      </c>
      <c r="AQ17">
        <v>56</v>
      </c>
      <c r="AR17">
        <v>35.5</v>
      </c>
      <c r="AS17">
        <v>40.6</v>
      </c>
      <c r="AT17">
        <v>55</v>
      </c>
      <c r="AU17">
        <v>80</v>
      </c>
      <c r="AV17">
        <v>1</v>
      </c>
    </row>
    <row r="18" spans="1:48" x14ac:dyDescent="0.3">
      <c r="A18" t="s">
        <v>59</v>
      </c>
      <c r="B18">
        <v>0</v>
      </c>
      <c r="C18">
        <v>0</v>
      </c>
      <c r="D18">
        <v>0</v>
      </c>
      <c r="E18">
        <v>0</v>
      </c>
      <c r="F18">
        <v>1</v>
      </c>
      <c r="G18">
        <v>0</v>
      </c>
      <c r="H18">
        <v>15850</v>
      </c>
      <c r="I18">
        <v>9.6709247793054267</v>
      </c>
      <c r="J18">
        <v>1.73</v>
      </c>
      <c r="K18">
        <v>5.1777169999999995</v>
      </c>
      <c r="L18">
        <v>2.9929000000000001</v>
      </c>
      <c r="M18" t="s">
        <v>44</v>
      </c>
      <c r="N18" t="s">
        <v>60</v>
      </c>
      <c r="O18" t="s">
        <v>52</v>
      </c>
      <c r="P18">
        <v>0</v>
      </c>
      <c r="Q18">
        <v>0</v>
      </c>
      <c r="R18">
        <v>0</v>
      </c>
      <c r="S18">
        <v>0</v>
      </c>
      <c r="T18">
        <v>1</v>
      </c>
      <c r="U18" t="s">
        <v>47</v>
      </c>
      <c r="V18">
        <v>0</v>
      </c>
      <c r="W18">
        <v>1</v>
      </c>
      <c r="X18">
        <v>0</v>
      </c>
      <c r="Y18">
        <v>0</v>
      </c>
      <c r="Z18">
        <v>0</v>
      </c>
      <c r="AA18">
        <v>1</v>
      </c>
      <c r="AB18">
        <v>0</v>
      </c>
      <c r="AC18">
        <v>0</v>
      </c>
      <c r="AD18" t="s">
        <v>62</v>
      </c>
      <c r="AE18">
        <v>1</v>
      </c>
      <c r="AF18">
        <v>1</v>
      </c>
      <c r="AG18">
        <v>0</v>
      </c>
      <c r="AH18">
        <v>1</v>
      </c>
      <c r="AI18">
        <v>1</v>
      </c>
      <c r="AJ18">
        <v>1</v>
      </c>
      <c r="AK18">
        <v>1</v>
      </c>
      <c r="AL18">
        <v>0</v>
      </c>
      <c r="AM18">
        <v>1</v>
      </c>
      <c r="AN18">
        <v>0</v>
      </c>
      <c r="AO18" t="s">
        <v>58</v>
      </c>
      <c r="AP18">
        <v>61.2</v>
      </c>
      <c r="AQ18">
        <v>56.5</v>
      </c>
      <c r="AR18">
        <v>34.299999999999997</v>
      </c>
      <c r="AS18">
        <v>40.6</v>
      </c>
      <c r="AT18">
        <v>54</v>
      </c>
      <c r="AU18">
        <v>76</v>
      </c>
      <c r="AV18">
        <v>1</v>
      </c>
    </row>
    <row r="19" spans="1:48" x14ac:dyDescent="0.3">
      <c r="A19" t="s">
        <v>50</v>
      </c>
      <c r="B19">
        <v>1</v>
      </c>
      <c r="C19">
        <v>0</v>
      </c>
      <c r="D19">
        <v>0</v>
      </c>
      <c r="E19">
        <v>0</v>
      </c>
      <c r="F19">
        <v>0</v>
      </c>
      <c r="G19">
        <v>0</v>
      </c>
      <c r="H19">
        <v>15298.035</v>
      </c>
      <c r="I19">
        <v>9.635479667759963</v>
      </c>
      <c r="J19">
        <v>1.61</v>
      </c>
      <c r="K19">
        <v>4.1732810000000011</v>
      </c>
      <c r="L19">
        <v>2.5921000000000003</v>
      </c>
      <c r="M19" t="s">
        <v>44</v>
      </c>
      <c r="N19" t="s">
        <v>51</v>
      </c>
      <c r="O19" t="s">
        <v>52</v>
      </c>
      <c r="P19">
        <v>0</v>
      </c>
      <c r="Q19">
        <v>0</v>
      </c>
      <c r="R19">
        <v>0</v>
      </c>
      <c r="S19">
        <v>0</v>
      </c>
      <c r="T19">
        <v>1</v>
      </c>
      <c r="U19" t="s">
        <v>53</v>
      </c>
      <c r="V19">
        <v>0</v>
      </c>
      <c r="W19">
        <v>1</v>
      </c>
      <c r="X19">
        <v>0</v>
      </c>
      <c r="Y19">
        <v>0</v>
      </c>
      <c r="Z19">
        <v>0</v>
      </c>
      <c r="AA19">
        <v>0</v>
      </c>
      <c r="AB19">
        <v>0</v>
      </c>
      <c r="AC19">
        <v>1</v>
      </c>
      <c r="AD19" t="s">
        <v>62</v>
      </c>
      <c r="AE19">
        <v>1</v>
      </c>
      <c r="AF19">
        <v>0</v>
      </c>
      <c r="AG19">
        <v>1</v>
      </c>
      <c r="AH19">
        <v>0</v>
      </c>
      <c r="AI19">
        <v>0</v>
      </c>
      <c r="AJ19">
        <v>1</v>
      </c>
      <c r="AK19">
        <v>1</v>
      </c>
      <c r="AL19">
        <v>1</v>
      </c>
      <c r="AM19">
        <v>0</v>
      </c>
      <c r="AN19">
        <v>0</v>
      </c>
      <c r="AO19" t="s">
        <v>49</v>
      </c>
      <c r="AP19">
        <v>61.8</v>
      </c>
      <c r="AQ19">
        <v>57</v>
      </c>
      <c r="AR19">
        <v>35.5</v>
      </c>
      <c r="AS19">
        <v>41</v>
      </c>
      <c r="AT19">
        <v>50</v>
      </c>
      <c r="AU19">
        <v>80</v>
      </c>
      <c r="AV19">
        <v>1</v>
      </c>
    </row>
    <row r="20" spans="1:48" x14ac:dyDescent="0.3">
      <c r="A20" t="s">
        <v>63</v>
      </c>
      <c r="B20">
        <v>0</v>
      </c>
      <c r="C20">
        <v>0</v>
      </c>
      <c r="D20">
        <v>0</v>
      </c>
      <c r="E20">
        <v>0</v>
      </c>
      <c r="F20">
        <v>0</v>
      </c>
      <c r="G20">
        <v>1</v>
      </c>
      <c r="H20">
        <v>14526</v>
      </c>
      <c r="I20">
        <v>9.5836954261661127</v>
      </c>
      <c r="J20">
        <v>1.014</v>
      </c>
      <c r="K20">
        <v>1.042590744</v>
      </c>
      <c r="L20">
        <v>1.0281960000000001</v>
      </c>
      <c r="M20" t="s">
        <v>44</v>
      </c>
      <c r="N20" t="s">
        <v>64</v>
      </c>
      <c r="O20" t="s">
        <v>67</v>
      </c>
      <c r="P20">
        <v>0</v>
      </c>
      <c r="Q20">
        <v>1</v>
      </c>
      <c r="R20">
        <v>0</v>
      </c>
      <c r="S20">
        <v>0</v>
      </c>
      <c r="T20">
        <v>0</v>
      </c>
      <c r="U20" t="s">
        <v>66</v>
      </c>
      <c r="V20">
        <v>0</v>
      </c>
      <c r="W20">
        <v>1</v>
      </c>
      <c r="X20">
        <v>0</v>
      </c>
      <c r="Y20">
        <v>0</v>
      </c>
      <c r="Z20">
        <v>0</v>
      </c>
      <c r="AA20">
        <v>0</v>
      </c>
      <c r="AB20">
        <v>1</v>
      </c>
      <c r="AC20">
        <v>0</v>
      </c>
      <c r="AD20" t="s">
        <v>57</v>
      </c>
      <c r="AE20">
        <v>1</v>
      </c>
      <c r="AF20">
        <v>1</v>
      </c>
      <c r="AG20">
        <v>1</v>
      </c>
      <c r="AH20">
        <v>1</v>
      </c>
      <c r="AI20">
        <v>1</v>
      </c>
      <c r="AJ20">
        <v>1</v>
      </c>
      <c r="AK20">
        <v>1</v>
      </c>
      <c r="AL20">
        <v>0</v>
      </c>
      <c r="AM20">
        <v>1</v>
      </c>
      <c r="AN20">
        <v>0</v>
      </c>
      <c r="AO20" t="s">
        <v>58</v>
      </c>
      <c r="AP20">
        <v>61.7</v>
      </c>
      <c r="AQ20">
        <v>56.2</v>
      </c>
      <c r="AR20">
        <v>34.700000000000003</v>
      </c>
      <c r="AS20">
        <v>40.9</v>
      </c>
      <c r="AT20">
        <v>51</v>
      </c>
      <c r="AU20">
        <v>76</v>
      </c>
      <c r="AV20">
        <v>1</v>
      </c>
    </row>
    <row r="21" spans="1:48" x14ac:dyDescent="0.3">
      <c r="A21" t="s">
        <v>50</v>
      </c>
      <c r="B21">
        <v>1</v>
      </c>
      <c r="C21">
        <v>0</v>
      </c>
      <c r="D21">
        <v>0</v>
      </c>
      <c r="E21">
        <v>0</v>
      </c>
      <c r="F21">
        <v>0</v>
      </c>
      <c r="G21">
        <v>0</v>
      </c>
      <c r="H21">
        <v>8018.8850000000002</v>
      </c>
      <c r="I21">
        <v>8.9895546637639292</v>
      </c>
      <c r="J21">
        <v>1.1100000000000001</v>
      </c>
      <c r="K21">
        <v>1.3676310000000003</v>
      </c>
      <c r="L21">
        <v>1.2321000000000002</v>
      </c>
      <c r="M21" t="s">
        <v>44</v>
      </c>
      <c r="N21" t="s">
        <v>51</v>
      </c>
      <c r="O21" t="s">
        <v>52</v>
      </c>
      <c r="P21">
        <v>0</v>
      </c>
      <c r="Q21">
        <v>0</v>
      </c>
      <c r="R21">
        <v>0</v>
      </c>
      <c r="S21">
        <v>0</v>
      </c>
      <c r="T21">
        <v>1</v>
      </c>
      <c r="U21" t="s">
        <v>47</v>
      </c>
      <c r="V21">
        <v>0</v>
      </c>
      <c r="W21">
        <v>1</v>
      </c>
      <c r="X21">
        <v>0</v>
      </c>
      <c r="Y21">
        <v>0</v>
      </c>
      <c r="Z21">
        <v>0</v>
      </c>
      <c r="AA21">
        <v>1</v>
      </c>
      <c r="AB21">
        <v>0</v>
      </c>
      <c r="AC21">
        <v>0</v>
      </c>
      <c r="AD21" t="s">
        <v>57</v>
      </c>
      <c r="AE21">
        <v>0</v>
      </c>
      <c r="AF21">
        <v>1</v>
      </c>
      <c r="AG21">
        <v>0</v>
      </c>
      <c r="AH21">
        <v>0</v>
      </c>
      <c r="AI21">
        <v>0</v>
      </c>
      <c r="AJ21">
        <v>0</v>
      </c>
      <c r="AK21">
        <v>1</v>
      </c>
      <c r="AL21">
        <v>1</v>
      </c>
      <c r="AM21">
        <v>0</v>
      </c>
      <c r="AN21">
        <v>0</v>
      </c>
      <c r="AO21" t="s">
        <v>49</v>
      </c>
      <c r="AP21">
        <v>60.7</v>
      </c>
      <c r="AQ21">
        <v>57</v>
      </c>
      <c r="AR21">
        <v>33.5</v>
      </c>
      <c r="AS21">
        <v>41</v>
      </c>
      <c r="AT21">
        <v>50</v>
      </c>
      <c r="AU21">
        <v>85</v>
      </c>
      <c r="AV21">
        <v>1</v>
      </c>
    </row>
    <row r="22" spans="1:48" x14ac:dyDescent="0.3">
      <c r="A22" t="s">
        <v>63</v>
      </c>
      <c r="B22">
        <v>0</v>
      </c>
      <c r="C22">
        <v>0</v>
      </c>
      <c r="D22">
        <v>0</v>
      </c>
      <c r="E22">
        <v>0</v>
      </c>
      <c r="F22">
        <v>0</v>
      </c>
      <c r="G22">
        <v>1</v>
      </c>
      <c r="H22">
        <v>22720</v>
      </c>
      <c r="I22">
        <v>10.031000872835088</v>
      </c>
      <c r="J22">
        <v>1.8029999999999999</v>
      </c>
      <c r="K22">
        <v>5.861208626999999</v>
      </c>
      <c r="L22">
        <v>3.2508089999999998</v>
      </c>
      <c r="M22" t="s">
        <v>44</v>
      </c>
      <c r="N22" t="s">
        <v>64</v>
      </c>
      <c r="O22" t="s">
        <v>46</v>
      </c>
      <c r="P22">
        <v>0</v>
      </c>
      <c r="Q22">
        <v>0</v>
      </c>
      <c r="R22">
        <v>0</v>
      </c>
      <c r="S22">
        <v>1</v>
      </c>
      <c r="T22">
        <v>0</v>
      </c>
      <c r="U22" t="s">
        <v>47</v>
      </c>
      <c r="V22">
        <v>0</v>
      </c>
      <c r="W22">
        <v>1</v>
      </c>
      <c r="X22">
        <v>0</v>
      </c>
      <c r="Y22">
        <v>0</v>
      </c>
      <c r="Z22">
        <v>0</v>
      </c>
      <c r="AA22">
        <v>1</v>
      </c>
      <c r="AB22">
        <v>0</v>
      </c>
      <c r="AC22">
        <v>0</v>
      </c>
      <c r="AD22" t="s">
        <v>57</v>
      </c>
      <c r="AE22">
        <v>1</v>
      </c>
      <c r="AF22">
        <v>1</v>
      </c>
      <c r="AG22">
        <v>0</v>
      </c>
      <c r="AH22">
        <v>1</v>
      </c>
      <c r="AI22">
        <v>1</v>
      </c>
      <c r="AJ22">
        <v>1</v>
      </c>
      <c r="AK22">
        <v>1</v>
      </c>
      <c r="AL22">
        <v>1</v>
      </c>
      <c r="AM22">
        <v>1</v>
      </c>
      <c r="AN22">
        <v>1</v>
      </c>
      <c r="AO22" t="s">
        <v>58</v>
      </c>
      <c r="AP22">
        <v>61.4</v>
      </c>
      <c r="AQ22">
        <v>56.7</v>
      </c>
      <c r="AR22">
        <v>34.5</v>
      </c>
      <c r="AS22">
        <v>40.799999999999997</v>
      </c>
      <c r="AT22">
        <v>50</v>
      </c>
      <c r="AU22">
        <v>77</v>
      </c>
      <c r="AV22">
        <v>1</v>
      </c>
    </row>
    <row r="23" spans="1:48" x14ac:dyDescent="0.3">
      <c r="A23" t="s">
        <v>50</v>
      </c>
      <c r="B23">
        <v>1</v>
      </c>
      <c r="C23">
        <v>0</v>
      </c>
      <c r="D23">
        <v>0</v>
      </c>
      <c r="E23">
        <v>0</v>
      </c>
      <c r="F23">
        <v>0</v>
      </c>
      <c r="G23">
        <v>0</v>
      </c>
      <c r="H23">
        <v>8018.8850000000002</v>
      </c>
      <c r="I23">
        <v>8.9895546637639292</v>
      </c>
      <c r="J23">
        <v>1.1100000000000001</v>
      </c>
      <c r="K23">
        <v>1.3676310000000003</v>
      </c>
      <c r="L23">
        <v>1.2321000000000002</v>
      </c>
      <c r="M23" t="s">
        <v>44</v>
      </c>
      <c r="N23" t="s">
        <v>51</v>
      </c>
      <c r="O23" t="s">
        <v>52</v>
      </c>
      <c r="P23">
        <v>0</v>
      </c>
      <c r="Q23">
        <v>0</v>
      </c>
      <c r="R23">
        <v>0</v>
      </c>
      <c r="S23">
        <v>0</v>
      </c>
      <c r="T23">
        <v>1</v>
      </c>
      <c r="U23" t="s">
        <v>47</v>
      </c>
      <c r="V23">
        <v>0</v>
      </c>
      <c r="W23">
        <v>1</v>
      </c>
      <c r="X23">
        <v>0</v>
      </c>
      <c r="Y23">
        <v>0</v>
      </c>
      <c r="Z23">
        <v>0</v>
      </c>
      <c r="AA23">
        <v>1</v>
      </c>
      <c r="AB23">
        <v>0</v>
      </c>
      <c r="AC23">
        <v>0</v>
      </c>
      <c r="AD23" t="s">
        <v>57</v>
      </c>
      <c r="AE23">
        <v>1</v>
      </c>
      <c r="AF23">
        <v>1</v>
      </c>
      <c r="AG23">
        <v>0</v>
      </c>
      <c r="AH23">
        <v>0</v>
      </c>
      <c r="AI23">
        <v>0</v>
      </c>
      <c r="AJ23">
        <v>0</v>
      </c>
      <c r="AK23">
        <v>1</v>
      </c>
      <c r="AL23">
        <v>1</v>
      </c>
      <c r="AM23">
        <v>0</v>
      </c>
      <c r="AN23">
        <v>0</v>
      </c>
      <c r="AO23" t="s">
        <v>49</v>
      </c>
      <c r="AP23">
        <v>60.7</v>
      </c>
      <c r="AQ23">
        <v>57</v>
      </c>
      <c r="AR23">
        <v>33.5</v>
      </c>
      <c r="AS23">
        <v>41</v>
      </c>
      <c r="AT23">
        <v>50</v>
      </c>
      <c r="AU23">
        <v>85</v>
      </c>
      <c r="AV23">
        <v>1</v>
      </c>
    </row>
    <row r="24" spans="1:48" x14ac:dyDescent="0.3">
      <c r="A24" t="s">
        <v>68</v>
      </c>
      <c r="B24">
        <v>0</v>
      </c>
      <c r="C24">
        <v>0</v>
      </c>
      <c r="D24">
        <v>1</v>
      </c>
      <c r="E24">
        <v>0</v>
      </c>
      <c r="F24">
        <v>0</v>
      </c>
      <c r="G24">
        <v>0</v>
      </c>
      <c r="H24">
        <v>34916</v>
      </c>
      <c r="I24">
        <v>10.460700455855241</v>
      </c>
      <c r="J24">
        <v>2.13</v>
      </c>
      <c r="K24">
        <v>9.6635969999999993</v>
      </c>
      <c r="L24">
        <v>4.5368999999999993</v>
      </c>
      <c r="M24" t="s">
        <v>69</v>
      </c>
      <c r="N24" t="s">
        <v>64</v>
      </c>
      <c r="O24" t="s">
        <v>52</v>
      </c>
      <c r="P24">
        <v>0</v>
      </c>
      <c r="Q24">
        <v>0</v>
      </c>
      <c r="R24">
        <v>0</v>
      </c>
      <c r="S24">
        <v>0</v>
      </c>
      <c r="T24">
        <v>1</v>
      </c>
      <c r="U24" t="s">
        <v>56</v>
      </c>
      <c r="V24">
        <v>0</v>
      </c>
      <c r="W24">
        <v>1</v>
      </c>
      <c r="X24">
        <v>0</v>
      </c>
      <c r="Y24">
        <v>0</v>
      </c>
      <c r="Z24">
        <v>1</v>
      </c>
      <c r="AA24">
        <v>0</v>
      </c>
      <c r="AB24">
        <v>0</v>
      </c>
      <c r="AC24">
        <v>0</v>
      </c>
      <c r="AD24" t="s">
        <v>57</v>
      </c>
      <c r="AE24">
        <v>1</v>
      </c>
      <c r="AF24">
        <v>1</v>
      </c>
      <c r="AG24">
        <v>0</v>
      </c>
      <c r="AH24">
        <v>1</v>
      </c>
      <c r="AI24">
        <v>1</v>
      </c>
      <c r="AJ24">
        <v>1</v>
      </c>
      <c r="AK24">
        <v>1</v>
      </c>
      <c r="AL24">
        <v>1</v>
      </c>
      <c r="AM24">
        <v>1</v>
      </c>
      <c r="AN24">
        <v>1</v>
      </c>
      <c r="AO24" t="s">
        <v>58</v>
      </c>
      <c r="AP24">
        <v>61.6</v>
      </c>
      <c r="AQ24">
        <v>55.9</v>
      </c>
      <c r="AR24">
        <v>34.299999999999997</v>
      </c>
      <c r="AS24">
        <v>40.799999999999997</v>
      </c>
      <c r="AT24">
        <v>49</v>
      </c>
      <c r="AU24">
        <v>77</v>
      </c>
      <c r="AV24">
        <v>1</v>
      </c>
    </row>
    <row r="25" spans="1:48" x14ac:dyDescent="0.3">
      <c r="A25" t="s">
        <v>63</v>
      </c>
      <c r="B25">
        <v>0</v>
      </c>
      <c r="C25">
        <v>0</v>
      </c>
      <c r="D25">
        <v>0</v>
      </c>
      <c r="E25">
        <v>0</v>
      </c>
      <c r="F25">
        <v>0</v>
      </c>
      <c r="G25">
        <v>1</v>
      </c>
      <c r="H25">
        <v>23038</v>
      </c>
      <c r="I25">
        <v>10.044900305486452</v>
      </c>
      <c r="J25">
        <v>1.762</v>
      </c>
      <c r="K25">
        <v>5.4703827279999997</v>
      </c>
      <c r="L25">
        <v>3.104644</v>
      </c>
      <c r="M25" t="s">
        <v>44</v>
      </c>
      <c r="N25" t="s">
        <v>64</v>
      </c>
      <c r="O25" t="s">
        <v>61</v>
      </c>
      <c r="P25">
        <v>0</v>
      </c>
      <c r="Q25">
        <v>0</v>
      </c>
      <c r="R25">
        <v>1</v>
      </c>
      <c r="S25">
        <v>0</v>
      </c>
      <c r="T25">
        <v>0</v>
      </c>
      <c r="U25" t="s">
        <v>47</v>
      </c>
      <c r="V25">
        <v>0</v>
      </c>
      <c r="W25">
        <v>1</v>
      </c>
      <c r="X25">
        <v>0</v>
      </c>
      <c r="Y25">
        <v>0</v>
      </c>
      <c r="Z25">
        <v>0</v>
      </c>
      <c r="AA25">
        <v>1</v>
      </c>
      <c r="AB25">
        <v>0</v>
      </c>
      <c r="AC25">
        <v>0</v>
      </c>
      <c r="AD25" t="s">
        <v>70</v>
      </c>
      <c r="AE25">
        <v>1</v>
      </c>
      <c r="AF25">
        <v>1</v>
      </c>
      <c r="AG25">
        <v>0</v>
      </c>
      <c r="AH25">
        <v>1</v>
      </c>
      <c r="AI25">
        <v>1</v>
      </c>
      <c r="AJ25">
        <v>1</v>
      </c>
      <c r="AK25">
        <v>0</v>
      </c>
      <c r="AL25">
        <v>0</v>
      </c>
      <c r="AM25">
        <v>0</v>
      </c>
      <c r="AN25">
        <v>0</v>
      </c>
      <c r="AO25" t="s">
        <v>58</v>
      </c>
      <c r="AP25">
        <v>61.8</v>
      </c>
      <c r="AQ25">
        <v>57.2</v>
      </c>
      <c r="AR25">
        <v>34.799999999999997</v>
      </c>
      <c r="AS25">
        <v>40.9</v>
      </c>
      <c r="AT25">
        <v>51</v>
      </c>
      <c r="AU25">
        <v>78</v>
      </c>
      <c r="AV25">
        <v>1</v>
      </c>
    </row>
    <row r="26" spans="1:48" x14ac:dyDescent="0.3">
      <c r="A26" t="s">
        <v>68</v>
      </c>
      <c r="B26">
        <v>0</v>
      </c>
      <c r="C26">
        <v>0</v>
      </c>
      <c r="D26">
        <v>1</v>
      </c>
      <c r="E26">
        <v>0</v>
      </c>
      <c r="F26">
        <v>0</v>
      </c>
      <c r="G26">
        <v>0</v>
      </c>
      <c r="H26">
        <v>11435</v>
      </c>
      <c r="I26">
        <v>9.3444341064568821</v>
      </c>
      <c r="J26">
        <v>1.1599999999999999</v>
      </c>
      <c r="K26">
        <v>1.5608959999999996</v>
      </c>
      <c r="L26">
        <v>1.3455999999999999</v>
      </c>
      <c r="M26" t="s">
        <v>69</v>
      </c>
      <c r="N26" t="s">
        <v>64</v>
      </c>
      <c r="O26" t="s">
        <v>46</v>
      </c>
      <c r="P26">
        <v>0</v>
      </c>
      <c r="Q26">
        <v>0</v>
      </c>
      <c r="R26">
        <v>0</v>
      </c>
      <c r="S26">
        <v>1</v>
      </c>
      <c r="T26">
        <v>0</v>
      </c>
      <c r="U26" t="s">
        <v>56</v>
      </c>
      <c r="V26">
        <v>0</v>
      </c>
      <c r="W26">
        <v>1</v>
      </c>
      <c r="X26">
        <v>0</v>
      </c>
      <c r="Y26">
        <v>0</v>
      </c>
      <c r="Z26">
        <v>1</v>
      </c>
      <c r="AA26">
        <v>0</v>
      </c>
      <c r="AB26">
        <v>0</v>
      </c>
      <c r="AC26">
        <v>0</v>
      </c>
      <c r="AD26" t="s">
        <v>57</v>
      </c>
      <c r="AE26">
        <v>1</v>
      </c>
      <c r="AF26">
        <v>1</v>
      </c>
      <c r="AG26">
        <v>1</v>
      </c>
      <c r="AH26">
        <v>1</v>
      </c>
      <c r="AI26">
        <v>1</v>
      </c>
      <c r="AJ26">
        <v>1</v>
      </c>
      <c r="AK26">
        <v>1</v>
      </c>
      <c r="AL26">
        <v>0</v>
      </c>
      <c r="AM26">
        <v>1</v>
      </c>
      <c r="AN26">
        <v>1</v>
      </c>
      <c r="AO26" t="s">
        <v>58</v>
      </c>
      <c r="AP26">
        <v>61</v>
      </c>
      <c r="AQ26">
        <v>56.4</v>
      </c>
      <c r="AR26">
        <v>34.5</v>
      </c>
      <c r="AS26">
        <v>40.6</v>
      </c>
      <c r="AT26">
        <v>54</v>
      </c>
      <c r="AU26">
        <v>77</v>
      </c>
      <c r="AV26">
        <v>1</v>
      </c>
    </row>
    <row r="27" spans="1:48" x14ac:dyDescent="0.3">
      <c r="A27" t="s">
        <v>54</v>
      </c>
      <c r="B27">
        <v>0</v>
      </c>
      <c r="C27">
        <v>1</v>
      </c>
      <c r="D27">
        <v>0</v>
      </c>
      <c r="E27">
        <v>0</v>
      </c>
      <c r="F27">
        <v>0</v>
      </c>
      <c r="G27">
        <v>0</v>
      </c>
      <c r="H27">
        <v>9488</v>
      </c>
      <c r="I27">
        <v>9.1577831212375074</v>
      </c>
      <c r="J27">
        <v>1.133</v>
      </c>
      <c r="K27">
        <v>1.454419637</v>
      </c>
      <c r="L27">
        <v>1.2836890000000001</v>
      </c>
      <c r="M27" t="s">
        <v>44</v>
      </c>
      <c r="N27" t="s">
        <v>55</v>
      </c>
      <c r="O27" t="s">
        <v>46</v>
      </c>
      <c r="P27">
        <v>0</v>
      </c>
      <c r="Q27">
        <v>0</v>
      </c>
      <c r="R27">
        <v>0</v>
      </c>
      <c r="S27">
        <v>1</v>
      </c>
      <c r="T27">
        <v>0</v>
      </c>
      <c r="U27" t="s">
        <v>47</v>
      </c>
      <c r="V27">
        <v>0</v>
      </c>
      <c r="W27">
        <v>1</v>
      </c>
      <c r="X27">
        <v>0</v>
      </c>
      <c r="Y27">
        <v>0</v>
      </c>
      <c r="Z27">
        <v>0</v>
      </c>
      <c r="AA27">
        <v>1</v>
      </c>
      <c r="AB27">
        <v>0</v>
      </c>
      <c r="AC27">
        <v>0</v>
      </c>
      <c r="AD27" t="s">
        <v>57</v>
      </c>
      <c r="AE27">
        <v>1</v>
      </c>
      <c r="AF27">
        <v>1</v>
      </c>
      <c r="AG27">
        <v>0</v>
      </c>
      <c r="AH27">
        <v>1</v>
      </c>
      <c r="AI27">
        <v>1</v>
      </c>
      <c r="AJ27">
        <v>1</v>
      </c>
      <c r="AK27">
        <v>1</v>
      </c>
      <c r="AL27">
        <v>0</v>
      </c>
      <c r="AM27">
        <v>1</v>
      </c>
      <c r="AN27">
        <v>1</v>
      </c>
      <c r="AO27" t="s">
        <v>58</v>
      </c>
      <c r="AP27">
        <v>61.8</v>
      </c>
      <c r="AQ27">
        <v>55.7</v>
      </c>
      <c r="AR27">
        <v>34.799999999999997</v>
      </c>
      <c r="AS27">
        <v>40.799999999999997</v>
      </c>
      <c r="AT27">
        <v>52</v>
      </c>
      <c r="AU27">
        <v>77</v>
      </c>
      <c r="AV27">
        <v>1</v>
      </c>
    </row>
    <row r="28" spans="1:48" x14ac:dyDescent="0.3">
      <c r="A28" t="s">
        <v>63</v>
      </c>
      <c r="B28">
        <v>0</v>
      </c>
      <c r="C28">
        <v>0</v>
      </c>
      <c r="D28">
        <v>0</v>
      </c>
      <c r="E28">
        <v>0</v>
      </c>
      <c r="F28">
        <v>0</v>
      </c>
      <c r="G28">
        <v>1</v>
      </c>
      <c r="H28">
        <v>10952</v>
      </c>
      <c r="I28">
        <v>9.301277366968284</v>
      </c>
      <c r="J28">
        <v>1.1040000000000001</v>
      </c>
      <c r="K28">
        <v>1.3455728640000004</v>
      </c>
      <c r="L28">
        <v>1.2188160000000001</v>
      </c>
      <c r="M28" t="s">
        <v>44</v>
      </c>
      <c r="N28" t="s">
        <v>64</v>
      </c>
      <c r="O28" t="s">
        <v>61</v>
      </c>
      <c r="P28">
        <v>0</v>
      </c>
      <c r="Q28">
        <v>0</v>
      </c>
      <c r="R28">
        <v>1</v>
      </c>
      <c r="S28">
        <v>0</v>
      </c>
      <c r="T28">
        <v>0</v>
      </c>
      <c r="U28" t="s">
        <v>56</v>
      </c>
      <c r="V28">
        <v>0</v>
      </c>
      <c r="W28">
        <v>1</v>
      </c>
      <c r="X28">
        <v>0</v>
      </c>
      <c r="Y28">
        <v>0</v>
      </c>
      <c r="Z28">
        <v>1</v>
      </c>
      <c r="AA28">
        <v>0</v>
      </c>
      <c r="AB28">
        <v>0</v>
      </c>
      <c r="AC28">
        <v>0</v>
      </c>
      <c r="AD28" t="s">
        <v>70</v>
      </c>
      <c r="AE28">
        <v>1</v>
      </c>
      <c r="AF28">
        <v>1</v>
      </c>
      <c r="AG28">
        <v>0</v>
      </c>
      <c r="AH28">
        <v>1</v>
      </c>
      <c r="AI28">
        <v>1</v>
      </c>
      <c r="AJ28">
        <v>1</v>
      </c>
      <c r="AK28">
        <v>1</v>
      </c>
      <c r="AL28">
        <v>0</v>
      </c>
      <c r="AM28">
        <v>1</v>
      </c>
      <c r="AN28">
        <v>0</v>
      </c>
      <c r="AO28" t="s">
        <v>58</v>
      </c>
      <c r="AP28">
        <v>61.9</v>
      </c>
      <c r="AQ28">
        <v>56</v>
      </c>
      <c r="AR28">
        <v>34.299999999999997</v>
      </c>
      <c r="AS28">
        <v>40.9</v>
      </c>
      <c r="AT28">
        <v>53</v>
      </c>
      <c r="AU28">
        <v>78</v>
      </c>
      <c r="AV28">
        <v>1</v>
      </c>
    </row>
    <row r="29" spans="1:48" x14ac:dyDescent="0.3">
      <c r="A29" t="s">
        <v>50</v>
      </c>
      <c r="B29">
        <v>1</v>
      </c>
      <c r="C29">
        <v>0</v>
      </c>
      <c r="D29">
        <v>0</v>
      </c>
      <c r="E29">
        <v>0</v>
      </c>
      <c r="F29">
        <v>0</v>
      </c>
      <c r="G29">
        <v>0</v>
      </c>
      <c r="H29">
        <v>8950.6949999999997</v>
      </c>
      <c r="I29">
        <v>9.0994864618852986</v>
      </c>
      <c r="J29">
        <v>1.07</v>
      </c>
      <c r="K29">
        <v>1.2250430000000001</v>
      </c>
      <c r="L29">
        <v>1.1449</v>
      </c>
      <c r="M29" t="s">
        <v>44</v>
      </c>
      <c r="N29" t="s">
        <v>51</v>
      </c>
      <c r="O29" t="s">
        <v>52</v>
      </c>
      <c r="P29">
        <v>0</v>
      </c>
      <c r="Q29">
        <v>0</v>
      </c>
      <c r="R29">
        <v>0</v>
      </c>
      <c r="S29">
        <v>0</v>
      </c>
      <c r="T29">
        <v>1</v>
      </c>
      <c r="U29" t="s">
        <v>66</v>
      </c>
      <c r="V29">
        <v>0</v>
      </c>
      <c r="W29">
        <v>1</v>
      </c>
      <c r="X29">
        <v>0</v>
      </c>
      <c r="Y29">
        <v>0</v>
      </c>
      <c r="Z29">
        <v>0</v>
      </c>
      <c r="AA29">
        <v>0</v>
      </c>
      <c r="AB29">
        <v>1</v>
      </c>
      <c r="AC29">
        <v>0</v>
      </c>
      <c r="AD29" t="s">
        <v>57</v>
      </c>
      <c r="AE29">
        <v>1</v>
      </c>
      <c r="AF29">
        <v>1</v>
      </c>
      <c r="AG29">
        <v>1</v>
      </c>
      <c r="AH29">
        <v>0</v>
      </c>
      <c r="AI29">
        <v>1</v>
      </c>
      <c r="AJ29">
        <v>1</v>
      </c>
      <c r="AK29">
        <v>1</v>
      </c>
      <c r="AL29">
        <v>1</v>
      </c>
      <c r="AM29">
        <v>0</v>
      </c>
      <c r="AN29">
        <v>0</v>
      </c>
      <c r="AO29" t="s">
        <v>49</v>
      </c>
      <c r="AP29">
        <v>61.5</v>
      </c>
      <c r="AQ29">
        <v>57</v>
      </c>
      <c r="AR29">
        <v>35.5</v>
      </c>
      <c r="AS29">
        <v>40.799999999999997</v>
      </c>
      <c r="AT29">
        <v>50</v>
      </c>
      <c r="AU29">
        <v>80</v>
      </c>
      <c r="AV29">
        <v>1</v>
      </c>
    </row>
    <row r="30" spans="1:48" x14ac:dyDescent="0.3">
      <c r="A30" t="s">
        <v>50</v>
      </c>
      <c r="B30">
        <v>1</v>
      </c>
      <c r="C30">
        <v>0</v>
      </c>
      <c r="D30">
        <v>0</v>
      </c>
      <c r="E30">
        <v>0</v>
      </c>
      <c r="F30">
        <v>0</v>
      </c>
      <c r="G30">
        <v>0</v>
      </c>
      <c r="H30">
        <v>16724.314999999999</v>
      </c>
      <c r="I30">
        <v>9.7246189275059631</v>
      </c>
      <c r="J30">
        <v>1.53</v>
      </c>
      <c r="K30">
        <v>3.5815770000000002</v>
      </c>
      <c r="L30">
        <v>2.3409</v>
      </c>
      <c r="M30" t="s">
        <v>44</v>
      </c>
      <c r="N30" t="s">
        <v>51</v>
      </c>
      <c r="O30" t="s">
        <v>61</v>
      </c>
      <c r="P30">
        <v>0</v>
      </c>
      <c r="Q30">
        <v>0</v>
      </c>
      <c r="R30">
        <v>1</v>
      </c>
      <c r="S30">
        <v>0</v>
      </c>
      <c r="T30">
        <v>0</v>
      </c>
      <c r="U30" t="s">
        <v>47</v>
      </c>
      <c r="V30">
        <v>0</v>
      </c>
      <c r="W30">
        <v>1</v>
      </c>
      <c r="X30">
        <v>0</v>
      </c>
      <c r="Y30">
        <v>0</v>
      </c>
      <c r="Z30">
        <v>0</v>
      </c>
      <c r="AA30">
        <v>1</v>
      </c>
      <c r="AB30">
        <v>0</v>
      </c>
      <c r="AC30">
        <v>0</v>
      </c>
      <c r="AD30" t="s">
        <v>62</v>
      </c>
      <c r="AE30">
        <v>1</v>
      </c>
      <c r="AF30">
        <v>1</v>
      </c>
      <c r="AG30">
        <v>0</v>
      </c>
      <c r="AH30">
        <v>0</v>
      </c>
      <c r="AI30">
        <v>1</v>
      </c>
      <c r="AJ30">
        <v>1</v>
      </c>
      <c r="AK30">
        <v>1</v>
      </c>
      <c r="AL30">
        <v>0</v>
      </c>
      <c r="AM30">
        <v>0</v>
      </c>
      <c r="AN30">
        <v>0</v>
      </c>
      <c r="AO30" t="s">
        <v>49</v>
      </c>
      <c r="AP30">
        <v>61.9</v>
      </c>
      <c r="AQ30">
        <v>56</v>
      </c>
      <c r="AR30">
        <v>35.5</v>
      </c>
      <c r="AS30">
        <v>40.6</v>
      </c>
      <c r="AT30">
        <v>55</v>
      </c>
      <c r="AU30">
        <v>80</v>
      </c>
      <c r="AV30">
        <v>1</v>
      </c>
    </row>
    <row r="31" spans="1:48" x14ac:dyDescent="0.3">
      <c r="A31" t="s">
        <v>43</v>
      </c>
      <c r="B31">
        <v>0</v>
      </c>
      <c r="C31">
        <v>0</v>
      </c>
      <c r="D31">
        <v>0</v>
      </c>
      <c r="E31">
        <v>1</v>
      </c>
      <c r="F31">
        <v>0</v>
      </c>
      <c r="G31">
        <v>0</v>
      </c>
      <c r="H31">
        <v>36120</v>
      </c>
      <c r="I31">
        <v>10.494602007530922</v>
      </c>
      <c r="J31">
        <v>1.71</v>
      </c>
      <c r="K31">
        <v>5.0002109999999993</v>
      </c>
      <c r="L31">
        <v>2.9240999999999997</v>
      </c>
      <c r="M31" t="s">
        <v>44</v>
      </c>
      <c r="N31" t="s">
        <v>45</v>
      </c>
      <c r="O31" t="s">
        <v>65</v>
      </c>
      <c r="P31">
        <v>1</v>
      </c>
      <c r="Q31">
        <v>0</v>
      </c>
      <c r="R31">
        <v>0</v>
      </c>
      <c r="S31">
        <v>0</v>
      </c>
      <c r="T31">
        <v>0</v>
      </c>
      <c r="U31" t="s">
        <v>71</v>
      </c>
      <c r="V31">
        <v>1</v>
      </c>
      <c r="W31">
        <v>0</v>
      </c>
      <c r="X31">
        <v>0</v>
      </c>
      <c r="Y31">
        <v>1</v>
      </c>
      <c r="Z31">
        <v>0</v>
      </c>
      <c r="AA31">
        <v>0</v>
      </c>
      <c r="AB31">
        <v>0</v>
      </c>
      <c r="AC31">
        <v>0</v>
      </c>
      <c r="AD31" t="s">
        <v>48</v>
      </c>
      <c r="AE31">
        <v>0</v>
      </c>
      <c r="AF31">
        <v>0</v>
      </c>
      <c r="AG31">
        <v>1</v>
      </c>
      <c r="AH31">
        <v>0</v>
      </c>
      <c r="AI31">
        <v>0</v>
      </c>
      <c r="AJ31">
        <v>1</v>
      </c>
      <c r="AK31">
        <v>1</v>
      </c>
      <c r="AL31">
        <v>1</v>
      </c>
      <c r="AM31">
        <v>0</v>
      </c>
      <c r="AN31">
        <v>0</v>
      </c>
      <c r="AO31" t="s">
        <v>49</v>
      </c>
      <c r="AP31">
        <v>62.6</v>
      </c>
      <c r="AQ31">
        <v>56</v>
      </c>
      <c r="AR31">
        <v>35.5</v>
      </c>
      <c r="AS31">
        <v>41.2</v>
      </c>
      <c r="AT31">
        <v>50</v>
      </c>
      <c r="AU31">
        <v>75</v>
      </c>
      <c r="AV31">
        <v>1</v>
      </c>
    </row>
    <row r="32" spans="1:48" x14ac:dyDescent="0.3">
      <c r="A32" t="s">
        <v>54</v>
      </c>
      <c r="B32">
        <v>0</v>
      </c>
      <c r="C32">
        <v>1</v>
      </c>
      <c r="D32">
        <v>0</v>
      </c>
      <c r="E32">
        <v>0</v>
      </c>
      <c r="F32">
        <v>0</v>
      </c>
      <c r="G32">
        <v>0</v>
      </c>
      <c r="H32">
        <v>17183</v>
      </c>
      <c r="I32">
        <v>9.751675801946746</v>
      </c>
      <c r="J32">
        <v>1.522</v>
      </c>
      <c r="K32">
        <v>3.525688648</v>
      </c>
      <c r="L32">
        <v>2.316484</v>
      </c>
      <c r="M32" t="s">
        <v>44</v>
      </c>
      <c r="N32" t="s">
        <v>55</v>
      </c>
      <c r="O32" t="s">
        <v>46</v>
      </c>
      <c r="P32">
        <v>0</v>
      </c>
      <c r="Q32">
        <v>0</v>
      </c>
      <c r="R32">
        <v>0</v>
      </c>
      <c r="S32">
        <v>1</v>
      </c>
      <c r="T32">
        <v>0</v>
      </c>
      <c r="U32" t="s">
        <v>47</v>
      </c>
      <c r="V32">
        <v>0</v>
      </c>
      <c r="W32">
        <v>1</v>
      </c>
      <c r="X32">
        <v>0</v>
      </c>
      <c r="Y32">
        <v>0</v>
      </c>
      <c r="Z32">
        <v>0</v>
      </c>
      <c r="AA32">
        <v>1</v>
      </c>
      <c r="AB32">
        <v>0</v>
      </c>
      <c r="AC32">
        <v>0</v>
      </c>
      <c r="AD32" t="s">
        <v>57</v>
      </c>
      <c r="AE32">
        <v>1</v>
      </c>
      <c r="AF32">
        <v>1</v>
      </c>
      <c r="AG32">
        <v>0</v>
      </c>
      <c r="AH32">
        <v>1</v>
      </c>
      <c r="AI32">
        <v>1</v>
      </c>
      <c r="AJ32">
        <v>1</v>
      </c>
      <c r="AK32">
        <v>1</v>
      </c>
      <c r="AL32">
        <v>1</v>
      </c>
      <c r="AM32">
        <v>1</v>
      </c>
      <c r="AN32">
        <v>1</v>
      </c>
      <c r="AO32" t="s">
        <v>58</v>
      </c>
      <c r="AP32">
        <v>61.9</v>
      </c>
      <c r="AQ32">
        <v>55.8</v>
      </c>
      <c r="AR32">
        <v>34.700000000000003</v>
      </c>
      <c r="AS32">
        <v>40.799999999999997</v>
      </c>
      <c r="AT32">
        <v>50</v>
      </c>
      <c r="AU32">
        <v>77</v>
      </c>
      <c r="AV32">
        <v>1</v>
      </c>
    </row>
    <row r="33" spans="1:48" x14ac:dyDescent="0.3">
      <c r="A33" t="s">
        <v>50</v>
      </c>
      <c r="B33">
        <v>1</v>
      </c>
      <c r="C33">
        <v>0</v>
      </c>
      <c r="D33">
        <v>0</v>
      </c>
      <c r="E33">
        <v>0</v>
      </c>
      <c r="F33">
        <v>0</v>
      </c>
      <c r="G33">
        <v>0</v>
      </c>
      <c r="H33">
        <v>8092.76</v>
      </c>
      <c r="I33">
        <v>8.9987251137983453</v>
      </c>
      <c r="J33">
        <v>1.02</v>
      </c>
      <c r="K33">
        <v>1.0612080000000002</v>
      </c>
      <c r="L33">
        <v>1.0404</v>
      </c>
      <c r="M33" t="s">
        <v>44</v>
      </c>
      <c r="N33" t="s">
        <v>51</v>
      </c>
      <c r="O33" t="s">
        <v>52</v>
      </c>
      <c r="P33">
        <v>0</v>
      </c>
      <c r="Q33">
        <v>0</v>
      </c>
      <c r="R33">
        <v>0</v>
      </c>
      <c r="S33">
        <v>0</v>
      </c>
      <c r="T33">
        <v>1</v>
      </c>
      <c r="U33" t="s">
        <v>53</v>
      </c>
      <c r="V33">
        <v>0</v>
      </c>
      <c r="W33">
        <v>1</v>
      </c>
      <c r="X33">
        <v>0</v>
      </c>
      <c r="Y33">
        <v>0</v>
      </c>
      <c r="Z33">
        <v>0</v>
      </c>
      <c r="AA33">
        <v>0</v>
      </c>
      <c r="AB33">
        <v>0</v>
      </c>
      <c r="AC33">
        <v>1</v>
      </c>
      <c r="AD33" t="s">
        <v>62</v>
      </c>
      <c r="AE33">
        <v>1</v>
      </c>
      <c r="AF33">
        <v>0</v>
      </c>
      <c r="AG33">
        <v>1</v>
      </c>
      <c r="AH33">
        <v>0</v>
      </c>
      <c r="AI33">
        <v>0</v>
      </c>
      <c r="AJ33">
        <v>1</v>
      </c>
      <c r="AK33">
        <v>1</v>
      </c>
      <c r="AL33">
        <v>1</v>
      </c>
      <c r="AM33">
        <v>0</v>
      </c>
      <c r="AN33">
        <v>0</v>
      </c>
      <c r="AO33" t="s">
        <v>49</v>
      </c>
      <c r="AP33">
        <v>61.8</v>
      </c>
      <c r="AQ33">
        <v>57</v>
      </c>
      <c r="AR33">
        <v>35.5</v>
      </c>
      <c r="AS33">
        <v>41</v>
      </c>
      <c r="AT33">
        <v>50</v>
      </c>
      <c r="AU33">
        <v>80</v>
      </c>
      <c r="AV33">
        <v>1</v>
      </c>
    </row>
    <row r="34" spans="1:48" x14ac:dyDescent="0.3">
      <c r="A34" t="s">
        <v>68</v>
      </c>
      <c r="B34">
        <v>0</v>
      </c>
      <c r="C34">
        <v>0</v>
      </c>
      <c r="D34">
        <v>1</v>
      </c>
      <c r="E34">
        <v>0</v>
      </c>
      <c r="F34">
        <v>0</v>
      </c>
      <c r="G34">
        <v>0</v>
      </c>
      <c r="H34">
        <v>20648</v>
      </c>
      <c r="I34">
        <v>9.9353737413984504</v>
      </c>
      <c r="J34">
        <v>1.58</v>
      </c>
      <c r="K34">
        <v>3.9443120000000005</v>
      </c>
      <c r="L34">
        <v>2.4964000000000004</v>
      </c>
      <c r="M34" t="s">
        <v>69</v>
      </c>
      <c r="N34" t="s">
        <v>64</v>
      </c>
      <c r="O34" t="s">
        <v>46</v>
      </c>
      <c r="P34">
        <v>0</v>
      </c>
      <c r="Q34">
        <v>0</v>
      </c>
      <c r="R34">
        <v>0</v>
      </c>
      <c r="S34">
        <v>1</v>
      </c>
      <c r="T34">
        <v>0</v>
      </c>
      <c r="U34" t="s">
        <v>56</v>
      </c>
      <c r="V34">
        <v>0</v>
      </c>
      <c r="W34">
        <v>1</v>
      </c>
      <c r="X34">
        <v>0</v>
      </c>
      <c r="Y34">
        <v>0</v>
      </c>
      <c r="Z34">
        <v>1</v>
      </c>
      <c r="AA34">
        <v>0</v>
      </c>
      <c r="AB34">
        <v>0</v>
      </c>
      <c r="AC34">
        <v>0</v>
      </c>
      <c r="AD34" t="s">
        <v>57</v>
      </c>
      <c r="AE34">
        <v>1</v>
      </c>
      <c r="AF34">
        <v>1</v>
      </c>
      <c r="AG34">
        <v>1</v>
      </c>
      <c r="AH34">
        <v>1</v>
      </c>
      <c r="AI34">
        <v>1</v>
      </c>
      <c r="AJ34">
        <v>1</v>
      </c>
      <c r="AK34">
        <v>1</v>
      </c>
      <c r="AL34">
        <v>1</v>
      </c>
      <c r="AM34">
        <v>1</v>
      </c>
      <c r="AN34">
        <v>1</v>
      </c>
      <c r="AO34" t="s">
        <v>58</v>
      </c>
      <c r="AP34">
        <v>61.7</v>
      </c>
      <c r="AQ34">
        <v>56</v>
      </c>
      <c r="AR34">
        <v>34.4</v>
      </c>
      <c r="AS34">
        <v>40.799999999999997</v>
      </c>
      <c r="AT34">
        <v>50</v>
      </c>
      <c r="AU34">
        <v>77</v>
      </c>
      <c r="AV34">
        <v>1</v>
      </c>
    </row>
    <row r="35" spans="1:48" x14ac:dyDescent="0.3">
      <c r="A35" t="s">
        <v>50</v>
      </c>
      <c r="B35">
        <v>1</v>
      </c>
      <c r="C35">
        <v>0</v>
      </c>
      <c r="D35">
        <v>0</v>
      </c>
      <c r="E35">
        <v>0</v>
      </c>
      <c r="F35">
        <v>0</v>
      </c>
      <c r="G35">
        <v>0</v>
      </c>
      <c r="H35">
        <v>16764.7</v>
      </c>
      <c r="I35">
        <v>9.7270307643173162</v>
      </c>
      <c r="J35">
        <v>1.52</v>
      </c>
      <c r="K35">
        <v>3.5118080000000003</v>
      </c>
      <c r="L35">
        <v>2.3104</v>
      </c>
      <c r="M35" t="s">
        <v>44</v>
      </c>
      <c r="N35" t="s">
        <v>51</v>
      </c>
      <c r="O35" t="s">
        <v>61</v>
      </c>
      <c r="P35">
        <v>0</v>
      </c>
      <c r="Q35">
        <v>0</v>
      </c>
      <c r="R35">
        <v>1</v>
      </c>
      <c r="S35">
        <v>0</v>
      </c>
      <c r="T35">
        <v>0</v>
      </c>
      <c r="U35" t="s">
        <v>56</v>
      </c>
      <c r="V35">
        <v>0</v>
      </c>
      <c r="W35">
        <v>1</v>
      </c>
      <c r="X35">
        <v>0</v>
      </c>
      <c r="Y35">
        <v>0</v>
      </c>
      <c r="Z35">
        <v>1</v>
      </c>
      <c r="AA35">
        <v>0</v>
      </c>
      <c r="AB35">
        <v>0</v>
      </c>
      <c r="AC35">
        <v>0</v>
      </c>
      <c r="AD35" t="s">
        <v>62</v>
      </c>
      <c r="AE35">
        <v>1</v>
      </c>
      <c r="AF35">
        <v>1</v>
      </c>
      <c r="AG35">
        <v>0</v>
      </c>
      <c r="AH35">
        <v>1</v>
      </c>
      <c r="AI35">
        <v>1</v>
      </c>
      <c r="AJ35">
        <v>1</v>
      </c>
      <c r="AK35">
        <v>1</v>
      </c>
      <c r="AL35">
        <v>1</v>
      </c>
      <c r="AM35">
        <v>1</v>
      </c>
      <c r="AN35">
        <v>0</v>
      </c>
      <c r="AO35" t="s">
        <v>49</v>
      </c>
      <c r="AP35">
        <v>61.5</v>
      </c>
      <c r="AQ35">
        <v>57</v>
      </c>
      <c r="AR35">
        <v>34.5</v>
      </c>
      <c r="AS35">
        <v>40.799999999999997</v>
      </c>
      <c r="AT35">
        <v>50</v>
      </c>
      <c r="AU35">
        <v>80</v>
      </c>
      <c r="AV35">
        <v>1</v>
      </c>
    </row>
    <row r="36" spans="1:48" x14ac:dyDescent="0.3">
      <c r="A36" t="s">
        <v>50</v>
      </c>
      <c r="B36">
        <v>1</v>
      </c>
      <c r="C36">
        <v>0</v>
      </c>
      <c r="D36">
        <v>0</v>
      </c>
      <c r="E36">
        <v>0</v>
      </c>
      <c r="F36">
        <v>0</v>
      </c>
      <c r="G36">
        <v>0</v>
      </c>
      <c r="H36">
        <v>13472.83</v>
      </c>
      <c r="I36">
        <v>9.5084303438479925</v>
      </c>
      <c r="J36">
        <v>1.24</v>
      </c>
      <c r="K36">
        <v>1.9066239999999999</v>
      </c>
      <c r="L36">
        <v>1.5376000000000001</v>
      </c>
      <c r="M36" t="s">
        <v>44</v>
      </c>
      <c r="N36" t="s">
        <v>51</v>
      </c>
      <c r="O36" t="s">
        <v>61</v>
      </c>
      <c r="P36">
        <v>0</v>
      </c>
      <c r="Q36">
        <v>0</v>
      </c>
      <c r="R36">
        <v>1</v>
      </c>
      <c r="S36">
        <v>0</v>
      </c>
      <c r="T36">
        <v>0</v>
      </c>
      <c r="U36" t="s">
        <v>53</v>
      </c>
      <c r="V36">
        <v>0</v>
      </c>
      <c r="W36">
        <v>1</v>
      </c>
      <c r="X36">
        <v>0</v>
      </c>
      <c r="Y36">
        <v>0</v>
      </c>
      <c r="Z36">
        <v>0</v>
      </c>
      <c r="AA36">
        <v>0</v>
      </c>
      <c r="AB36">
        <v>0</v>
      </c>
      <c r="AC36">
        <v>1</v>
      </c>
      <c r="AD36" t="s">
        <v>48</v>
      </c>
      <c r="AE36">
        <v>1</v>
      </c>
      <c r="AF36">
        <v>0</v>
      </c>
      <c r="AG36">
        <v>0</v>
      </c>
      <c r="AH36">
        <v>0</v>
      </c>
      <c r="AI36">
        <v>0</v>
      </c>
      <c r="AJ36">
        <v>1</v>
      </c>
      <c r="AK36">
        <v>1</v>
      </c>
      <c r="AL36">
        <v>1</v>
      </c>
      <c r="AM36">
        <v>0</v>
      </c>
      <c r="AN36">
        <v>0</v>
      </c>
      <c r="AO36" t="s">
        <v>49</v>
      </c>
      <c r="AP36">
        <v>61.5</v>
      </c>
      <c r="AQ36">
        <v>57</v>
      </c>
      <c r="AR36">
        <v>35</v>
      </c>
      <c r="AS36">
        <v>41</v>
      </c>
      <c r="AT36">
        <v>50</v>
      </c>
      <c r="AU36">
        <v>80</v>
      </c>
      <c r="AV36">
        <v>1</v>
      </c>
    </row>
    <row r="37" spans="1:48" x14ac:dyDescent="0.3">
      <c r="A37" t="s">
        <v>43</v>
      </c>
      <c r="B37">
        <v>0</v>
      </c>
      <c r="C37">
        <v>0</v>
      </c>
      <c r="D37">
        <v>0</v>
      </c>
      <c r="E37">
        <v>1</v>
      </c>
      <c r="F37">
        <v>0</v>
      </c>
      <c r="G37">
        <v>0</v>
      </c>
      <c r="H37">
        <v>12600</v>
      </c>
      <c r="I37">
        <v>9.4414520929395689</v>
      </c>
      <c r="J37">
        <v>1.51</v>
      </c>
      <c r="K37">
        <v>3.4429509999999999</v>
      </c>
      <c r="L37">
        <v>2.2801</v>
      </c>
      <c r="M37" t="s">
        <v>44</v>
      </c>
      <c r="N37" t="s">
        <v>45</v>
      </c>
      <c r="O37" t="s">
        <v>52</v>
      </c>
      <c r="P37">
        <v>0</v>
      </c>
      <c r="Q37">
        <v>0</v>
      </c>
      <c r="R37">
        <v>0</v>
      </c>
      <c r="S37">
        <v>0</v>
      </c>
      <c r="T37">
        <v>1</v>
      </c>
      <c r="U37" t="s">
        <v>47</v>
      </c>
      <c r="V37">
        <v>0</v>
      </c>
      <c r="W37">
        <v>1</v>
      </c>
      <c r="X37">
        <v>0</v>
      </c>
      <c r="Y37">
        <v>0</v>
      </c>
      <c r="Z37">
        <v>0</v>
      </c>
      <c r="AA37">
        <v>1</v>
      </c>
      <c r="AB37">
        <v>0</v>
      </c>
      <c r="AC37">
        <v>0</v>
      </c>
      <c r="AD37" t="s">
        <v>57</v>
      </c>
      <c r="AE37">
        <v>0</v>
      </c>
      <c r="AF37">
        <v>0</v>
      </c>
      <c r="AG37">
        <v>1</v>
      </c>
      <c r="AH37">
        <v>0</v>
      </c>
      <c r="AI37">
        <v>1</v>
      </c>
      <c r="AJ37">
        <v>1</v>
      </c>
      <c r="AK37">
        <v>0</v>
      </c>
      <c r="AL37">
        <v>1</v>
      </c>
      <c r="AM37">
        <v>0</v>
      </c>
      <c r="AN37">
        <v>0</v>
      </c>
      <c r="AO37" t="s">
        <v>49</v>
      </c>
      <c r="AP37">
        <v>59.5</v>
      </c>
      <c r="AQ37">
        <v>59</v>
      </c>
      <c r="AR37">
        <v>34</v>
      </c>
      <c r="AS37">
        <v>40.6</v>
      </c>
      <c r="AT37">
        <v>50</v>
      </c>
      <c r="AU37">
        <v>75</v>
      </c>
      <c r="AV37">
        <v>1</v>
      </c>
    </row>
    <row r="38" spans="1:48" x14ac:dyDescent="0.3">
      <c r="A38" t="s">
        <v>50</v>
      </c>
      <c r="B38">
        <v>1</v>
      </c>
      <c r="C38">
        <v>0</v>
      </c>
      <c r="D38">
        <v>0</v>
      </c>
      <c r="E38">
        <v>0</v>
      </c>
      <c r="F38">
        <v>0</v>
      </c>
      <c r="G38">
        <v>0</v>
      </c>
      <c r="H38">
        <v>10745.365</v>
      </c>
      <c r="I38">
        <v>9.282229777787709</v>
      </c>
      <c r="J38">
        <v>1.21</v>
      </c>
      <c r="K38">
        <v>1.7715609999999999</v>
      </c>
      <c r="L38">
        <v>1.4641</v>
      </c>
      <c r="M38" t="s">
        <v>44</v>
      </c>
      <c r="N38" t="s">
        <v>51</v>
      </c>
      <c r="O38" t="s">
        <v>52</v>
      </c>
      <c r="P38">
        <v>0</v>
      </c>
      <c r="Q38">
        <v>0</v>
      </c>
      <c r="R38">
        <v>0</v>
      </c>
      <c r="S38">
        <v>0</v>
      </c>
      <c r="T38">
        <v>1</v>
      </c>
      <c r="U38" t="s">
        <v>66</v>
      </c>
      <c r="V38">
        <v>0</v>
      </c>
      <c r="W38">
        <v>1</v>
      </c>
      <c r="X38">
        <v>0</v>
      </c>
      <c r="Y38">
        <v>0</v>
      </c>
      <c r="Z38">
        <v>0</v>
      </c>
      <c r="AA38">
        <v>0</v>
      </c>
      <c r="AB38">
        <v>1</v>
      </c>
      <c r="AC38">
        <v>0</v>
      </c>
      <c r="AD38" t="s">
        <v>62</v>
      </c>
      <c r="AE38">
        <v>1</v>
      </c>
      <c r="AF38">
        <v>1</v>
      </c>
      <c r="AG38">
        <v>1</v>
      </c>
      <c r="AH38">
        <v>0</v>
      </c>
      <c r="AI38">
        <v>0</v>
      </c>
      <c r="AJ38">
        <v>1</v>
      </c>
      <c r="AK38">
        <v>1</v>
      </c>
      <c r="AL38">
        <v>1</v>
      </c>
      <c r="AM38">
        <v>0</v>
      </c>
      <c r="AN38">
        <v>0</v>
      </c>
      <c r="AO38" t="s">
        <v>49</v>
      </c>
      <c r="AP38">
        <v>61.2</v>
      </c>
      <c r="AQ38">
        <v>57</v>
      </c>
      <c r="AR38">
        <v>34</v>
      </c>
      <c r="AS38">
        <v>41</v>
      </c>
      <c r="AT38">
        <v>50</v>
      </c>
      <c r="AU38">
        <v>80</v>
      </c>
      <c r="AV38">
        <v>1</v>
      </c>
    </row>
    <row r="39" spans="1:48" x14ac:dyDescent="0.3">
      <c r="A39" t="s">
        <v>50</v>
      </c>
      <c r="B39">
        <v>1</v>
      </c>
      <c r="C39">
        <v>0</v>
      </c>
      <c r="D39">
        <v>0</v>
      </c>
      <c r="E39">
        <v>0</v>
      </c>
      <c r="F39">
        <v>0</v>
      </c>
      <c r="G39">
        <v>0</v>
      </c>
      <c r="H39">
        <v>18600.739999999998</v>
      </c>
      <c r="I39">
        <v>9.8309566438561298</v>
      </c>
      <c r="J39">
        <v>1.6</v>
      </c>
      <c r="K39">
        <v>4.096000000000001</v>
      </c>
      <c r="L39">
        <v>2.5600000000000005</v>
      </c>
      <c r="M39" t="s">
        <v>44</v>
      </c>
      <c r="N39" t="s">
        <v>51</v>
      </c>
      <c r="O39" t="s">
        <v>52</v>
      </c>
      <c r="P39">
        <v>0</v>
      </c>
      <c r="Q39">
        <v>0</v>
      </c>
      <c r="R39">
        <v>0</v>
      </c>
      <c r="S39">
        <v>0</v>
      </c>
      <c r="T39">
        <v>1</v>
      </c>
      <c r="U39" t="s">
        <v>71</v>
      </c>
      <c r="V39">
        <v>1</v>
      </c>
      <c r="W39">
        <v>0</v>
      </c>
      <c r="X39">
        <v>0</v>
      </c>
      <c r="Y39">
        <v>1</v>
      </c>
      <c r="Z39">
        <v>0</v>
      </c>
      <c r="AA39">
        <v>0</v>
      </c>
      <c r="AB39">
        <v>0</v>
      </c>
      <c r="AC39">
        <v>0</v>
      </c>
      <c r="AD39" t="s">
        <v>48</v>
      </c>
      <c r="AE39">
        <v>0</v>
      </c>
      <c r="AF39">
        <v>1</v>
      </c>
      <c r="AG39">
        <v>1</v>
      </c>
      <c r="AH39">
        <v>0</v>
      </c>
      <c r="AI39">
        <v>1</v>
      </c>
      <c r="AJ39">
        <v>1</v>
      </c>
      <c r="AK39">
        <v>1</v>
      </c>
      <c r="AL39">
        <v>0</v>
      </c>
      <c r="AM39">
        <v>0</v>
      </c>
      <c r="AN39">
        <v>0</v>
      </c>
      <c r="AO39" t="s">
        <v>49</v>
      </c>
      <c r="AP39">
        <v>61.9</v>
      </c>
      <c r="AQ39">
        <v>57</v>
      </c>
      <c r="AR39">
        <v>35.5</v>
      </c>
      <c r="AS39">
        <v>40.6</v>
      </c>
      <c r="AT39">
        <v>55</v>
      </c>
      <c r="AU39">
        <v>80</v>
      </c>
      <c r="AV39">
        <v>1</v>
      </c>
    </row>
    <row r="40" spans="1:48" x14ac:dyDescent="0.3">
      <c r="A40" t="s">
        <v>68</v>
      </c>
      <c r="B40">
        <v>0</v>
      </c>
      <c r="C40">
        <v>0</v>
      </c>
      <c r="D40">
        <v>1</v>
      </c>
      <c r="E40">
        <v>0</v>
      </c>
      <c r="F40">
        <v>0</v>
      </c>
      <c r="G40">
        <v>0</v>
      </c>
      <c r="H40">
        <v>12280</v>
      </c>
      <c r="I40">
        <v>9.4157272017011326</v>
      </c>
      <c r="J40">
        <v>1.06</v>
      </c>
      <c r="K40">
        <v>1.1910160000000001</v>
      </c>
      <c r="L40">
        <v>1.1236000000000002</v>
      </c>
      <c r="M40" t="s">
        <v>69</v>
      </c>
      <c r="N40" t="s">
        <v>64</v>
      </c>
      <c r="O40" t="s">
        <v>61</v>
      </c>
      <c r="P40">
        <v>0</v>
      </c>
      <c r="Q40">
        <v>0</v>
      </c>
      <c r="R40">
        <v>1</v>
      </c>
      <c r="S40">
        <v>0</v>
      </c>
      <c r="T40">
        <v>0</v>
      </c>
      <c r="U40" t="s">
        <v>53</v>
      </c>
      <c r="V40">
        <v>0</v>
      </c>
      <c r="W40">
        <v>1</v>
      </c>
      <c r="X40">
        <v>0</v>
      </c>
      <c r="Y40">
        <v>0</v>
      </c>
      <c r="Z40">
        <v>0</v>
      </c>
      <c r="AA40">
        <v>0</v>
      </c>
      <c r="AB40">
        <v>0</v>
      </c>
      <c r="AC40">
        <v>1</v>
      </c>
      <c r="AD40" t="s">
        <v>57</v>
      </c>
      <c r="AE40">
        <v>1</v>
      </c>
      <c r="AF40">
        <v>1</v>
      </c>
      <c r="AG40">
        <v>1</v>
      </c>
      <c r="AH40">
        <v>1</v>
      </c>
      <c r="AI40">
        <v>1</v>
      </c>
      <c r="AJ40">
        <v>1</v>
      </c>
      <c r="AK40">
        <v>1</v>
      </c>
      <c r="AL40">
        <v>0</v>
      </c>
      <c r="AM40">
        <v>1</v>
      </c>
      <c r="AN40">
        <v>1</v>
      </c>
      <c r="AO40" t="s">
        <v>58</v>
      </c>
      <c r="AP40">
        <v>61.3</v>
      </c>
      <c r="AQ40">
        <v>56.9</v>
      </c>
      <c r="AR40">
        <v>34.4</v>
      </c>
      <c r="AS40">
        <v>40.9</v>
      </c>
      <c r="AT40">
        <v>52</v>
      </c>
      <c r="AU40">
        <v>77</v>
      </c>
      <c r="AV40">
        <v>1</v>
      </c>
    </row>
    <row r="41" spans="1:48" x14ac:dyDescent="0.3">
      <c r="A41" t="s">
        <v>63</v>
      </c>
      <c r="B41">
        <v>0</v>
      </c>
      <c r="C41">
        <v>0</v>
      </c>
      <c r="D41">
        <v>0</v>
      </c>
      <c r="E41">
        <v>0</v>
      </c>
      <c r="F41">
        <v>0</v>
      </c>
      <c r="G41">
        <v>1</v>
      </c>
      <c r="H41">
        <v>10214</v>
      </c>
      <c r="I41">
        <v>9.2315146072075898</v>
      </c>
      <c r="J41">
        <v>1.145</v>
      </c>
      <c r="K41">
        <v>1.501123625</v>
      </c>
      <c r="L41">
        <v>1.3110250000000001</v>
      </c>
      <c r="M41" t="s">
        <v>44</v>
      </c>
      <c r="N41" t="s">
        <v>64</v>
      </c>
      <c r="O41" t="s">
        <v>46</v>
      </c>
      <c r="P41">
        <v>0</v>
      </c>
      <c r="Q41">
        <v>0</v>
      </c>
      <c r="R41">
        <v>0</v>
      </c>
      <c r="S41">
        <v>1</v>
      </c>
      <c r="T41">
        <v>0</v>
      </c>
      <c r="U41" t="s">
        <v>56</v>
      </c>
      <c r="V41">
        <v>0</v>
      </c>
      <c r="W41">
        <v>1</v>
      </c>
      <c r="X41">
        <v>0</v>
      </c>
      <c r="Y41">
        <v>0</v>
      </c>
      <c r="Z41">
        <v>1</v>
      </c>
      <c r="AA41">
        <v>0</v>
      </c>
      <c r="AB41">
        <v>0</v>
      </c>
      <c r="AC41">
        <v>0</v>
      </c>
      <c r="AD41" t="s">
        <v>70</v>
      </c>
      <c r="AE41">
        <v>1</v>
      </c>
      <c r="AF41">
        <v>1</v>
      </c>
      <c r="AG41">
        <v>1</v>
      </c>
      <c r="AH41">
        <v>1</v>
      </c>
      <c r="AI41">
        <v>1</v>
      </c>
      <c r="AJ41">
        <v>1</v>
      </c>
      <c r="AK41">
        <v>1</v>
      </c>
      <c r="AL41">
        <v>1</v>
      </c>
      <c r="AM41">
        <v>1</v>
      </c>
      <c r="AN41">
        <v>0</v>
      </c>
      <c r="AO41" t="s">
        <v>58</v>
      </c>
      <c r="AP41">
        <v>61.9</v>
      </c>
      <c r="AQ41">
        <v>56.3</v>
      </c>
      <c r="AR41">
        <v>34.799999999999997</v>
      </c>
      <c r="AS41">
        <v>40.799999999999997</v>
      </c>
      <c r="AT41">
        <v>48</v>
      </c>
      <c r="AU41">
        <v>76</v>
      </c>
      <c r="AV41">
        <v>1</v>
      </c>
    </row>
    <row r="42" spans="1:48" x14ac:dyDescent="0.3">
      <c r="A42" t="s">
        <v>43</v>
      </c>
      <c r="B42">
        <v>0</v>
      </c>
      <c r="C42">
        <v>0</v>
      </c>
      <c r="D42">
        <v>0</v>
      </c>
      <c r="E42">
        <v>1</v>
      </c>
      <c r="F42">
        <v>0</v>
      </c>
      <c r="G42">
        <v>0</v>
      </c>
      <c r="H42">
        <v>13990</v>
      </c>
      <c r="I42">
        <v>9.5460980676595266</v>
      </c>
      <c r="J42">
        <v>1.3</v>
      </c>
      <c r="K42">
        <v>2.1970000000000001</v>
      </c>
      <c r="L42">
        <v>1.6900000000000002</v>
      </c>
      <c r="M42" t="s">
        <v>44</v>
      </c>
      <c r="N42" t="s">
        <v>45</v>
      </c>
      <c r="O42" t="s">
        <v>65</v>
      </c>
      <c r="P42">
        <v>1</v>
      </c>
      <c r="Q42">
        <v>0</v>
      </c>
      <c r="R42">
        <v>0</v>
      </c>
      <c r="S42">
        <v>0</v>
      </c>
      <c r="T42">
        <v>0</v>
      </c>
      <c r="U42" t="s">
        <v>56</v>
      </c>
      <c r="V42">
        <v>0</v>
      </c>
      <c r="W42">
        <v>1</v>
      </c>
      <c r="X42">
        <v>0</v>
      </c>
      <c r="Y42">
        <v>0</v>
      </c>
      <c r="Z42">
        <v>1</v>
      </c>
      <c r="AA42">
        <v>0</v>
      </c>
      <c r="AB42">
        <v>0</v>
      </c>
      <c r="AC42">
        <v>0</v>
      </c>
      <c r="AD42" t="s">
        <v>62</v>
      </c>
      <c r="AE42">
        <v>0</v>
      </c>
      <c r="AF42">
        <v>0</v>
      </c>
      <c r="AG42">
        <v>1</v>
      </c>
      <c r="AH42">
        <v>0</v>
      </c>
      <c r="AI42">
        <v>1</v>
      </c>
      <c r="AJ42">
        <v>1</v>
      </c>
      <c r="AK42">
        <v>1</v>
      </c>
      <c r="AL42">
        <v>1</v>
      </c>
      <c r="AM42">
        <v>0</v>
      </c>
      <c r="AN42">
        <v>0</v>
      </c>
      <c r="AO42" t="s">
        <v>49</v>
      </c>
      <c r="AP42">
        <v>62.2</v>
      </c>
      <c r="AQ42">
        <v>56</v>
      </c>
      <c r="AR42">
        <v>36</v>
      </c>
      <c r="AS42">
        <v>40.799999999999997</v>
      </c>
      <c r="AT42">
        <v>50</v>
      </c>
      <c r="AU42">
        <v>80</v>
      </c>
      <c r="AV42">
        <v>1</v>
      </c>
    </row>
    <row r="43" spans="1:48" x14ac:dyDescent="0.3">
      <c r="A43" t="s">
        <v>50</v>
      </c>
      <c r="B43">
        <v>1</v>
      </c>
      <c r="C43">
        <v>0</v>
      </c>
      <c r="D43">
        <v>0</v>
      </c>
      <c r="E43">
        <v>0</v>
      </c>
      <c r="F43">
        <v>0</v>
      </c>
      <c r="G43">
        <v>0</v>
      </c>
      <c r="H43">
        <v>11215.21</v>
      </c>
      <c r="I43">
        <v>9.3250261717009781</v>
      </c>
      <c r="J43">
        <v>1.03</v>
      </c>
      <c r="K43">
        <v>1.092727</v>
      </c>
      <c r="L43">
        <v>1.0609</v>
      </c>
      <c r="M43" t="s">
        <v>44</v>
      </c>
      <c r="N43" t="s">
        <v>51</v>
      </c>
      <c r="O43" t="s">
        <v>67</v>
      </c>
      <c r="P43">
        <v>0</v>
      </c>
      <c r="Q43">
        <v>1</v>
      </c>
      <c r="R43">
        <v>0</v>
      </c>
      <c r="S43">
        <v>0</v>
      </c>
      <c r="T43">
        <v>0</v>
      </c>
      <c r="U43" t="s">
        <v>53</v>
      </c>
      <c r="V43">
        <v>0</v>
      </c>
      <c r="W43">
        <v>1</v>
      </c>
      <c r="X43">
        <v>0</v>
      </c>
      <c r="Y43">
        <v>0</v>
      </c>
      <c r="Z43">
        <v>0</v>
      </c>
      <c r="AA43">
        <v>0</v>
      </c>
      <c r="AB43">
        <v>0</v>
      </c>
      <c r="AC43">
        <v>1</v>
      </c>
      <c r="AD43" t="s">
        <v>62</v>
      </c>
      <c r="AE43">
        <v>1</v>
      </c>
      <c r="AF43">
        <v>1</v>
      </c>
      <c r="AG43">
        <v>1</v>
      </c>
      <c r="AH43">
        <v>0</v>
      </c>
      <c r="AI43">
        <v>1</v>
      </c>
      <c r="AJ43">
        <v>1</v>
      </c>
      <c r="AK43">
        <v>1</v>
      </c>
      <c r="AL43">
        <v>1</v>
      </c>
      <c r="AM43">
        <v>0</v>
      </c>
      <c r="AN43">
        <v>0</v>
      </c>
      <c r="AO43" t="s">
        <v>49</v>
      </c>
      <c r="AP43">
        <v>60.4</v>
      </c>
      <c r="AQ43">
        <v>57</v>
      </c>
      <c r="AR43">
        <v>34</v>
      </c>
      <c r="AS43">
        <v>40.6</v>
      </c>
      <c r="AT43">
        <v>50</v>
      </c>
      <c r="AU43">
        <v>80</v>
      </c>
      <c r="AV43">
        <v>1</v>
      </c>
    </row>
    <row r="44" spans="1:48" x14ac:dyDescent="0.3">
      <c r="A44" t="s">
        <v>50</v>
      </c>
      <c r="B44">
        <v>1</v>
      </c>
      <c r="C44">
        <v>0</v>
      </c>
      <c r="D44">
        <v>0</v>
      </c>
      <c r="E44">
        <v>0</v>
      </c>
      <c r="F44">
        <v>0</v>
      </c>
      <c r="G44">
        <v>0</v>
      </c>
      <c r="H44">
        <v>15749.164999999999</v>
      </c>
      <c r="I44">
        <v>9.664542626975372</v>
      </c>
      <c r="J44">
        <v>1.03</v>
      </c>
      <c r="K44">
        <v>1.092727</v>
      </c>
      <c r="L44">
        <v>1.0609</v>
      </c>
      <c r="M44" t="s">
        <v>44</v>
      </c>
      <c r="N44" t="s">
        <v>51</v>
      </c>
      <c r="O44" t="s">
        <v>65</v>
      </c>
      <c r="P44">
        <v>1</v>
      </c>
      <c r="Q44">
        <v>0</v>
      </c>
      <c r="R44">
        <v>0</v>
      </c>
      <c r="S44">
        <v>0</v>
      </c>
      <c r="T44">
        <v>0</v>
      </c>
      <c r="U44" t="s">
        <v>66</v>
      </c>
      <c r="V44">
        <v>0</v>
      </c>
      <c r="W44">
        <v>1</v>
      </c>
      <c r="X44">
        <v>0</v>
      </c>
      <c r="Y44">
        <v>0</v>
      </c>
      <c r="Z44">
        <v>0</v>
      </c>
      <c r="AA44">
        <v>0</v>
      </c>
      <c r="AB44">
        <v>1</v>
      </c>
      <c r="AC44">
        <v>0</v>
      </c>
      <c r="AD44" t="s">
        <v>62</v>
      </c>
      <c r="AE44">
        <v>1</v>
      </c>
      <c r="AF44">
        <v>1</v>
      </c>
      <c r="AG44">
        <v>1</v>
      </c>
      <c r="AH44">
        <v>0</v>
      </c>
      <c r="AI44">
        <v>1</v>
      </c>
      <c r="AJ44">
        <v>1</v>
      </c>
      <c r="AK44">
        <v>1</v>
      </c>
      <c r="AL44">
        <v>1</v>
      </c>
      <c r="AM44">
        <v>0</v>
      </c>
      <c r="AN44">
        <v>0</v>
      </c>
      <c r="AO44" t="s">
        <v>49</v>
      </c>
      <c r="AP44">
        <v>61.5</v>
      </c>
      <c r="AQ44">
        <v>57</v>
      </c>
      <c r="AR44">
        <v>35</v>
      </c>
      <c r="AS44">
        <v>40.799999999999997</v>
      </c>
      <c r="AT44">
        <v>50</v>
      </c>
      <c r="AU44">
        <v>75</v>
      </c>
      <c r="AV44">
        <v>1</v>
      </c>
    </row>
    <row r="45" spans="1:48" x14ac:dyDescent="0.3">
      <c r="A45" t="s">
        <v>43</v>
      </c>
      <c r="B45">
        <v>0</v>
      </c>
      <c r="C45">
        <v>0</v>
      </c>
      <c r="D45">
        <v>0</v>
      </c>
      <c r="E45">
        <v>1</v>
      </c>
      <c r="F45">
        <v>0</v>
      </c>
      <c r="G45">
        <v>0</v>
      </c>
      <c r="H45">
        <v>10750</v>
      </c>
      <c r="I45">
        <v>9.2826610335558097</v>
      </c>
      <c r="J45">
        <v>1.1499999999999999</v>
      </c>
      <c r="K45">
        <v>1.5208749999999998</v>
      </c>
      <c r="L45">
        <v>1.3224999999999998</v>
      </c>
      <c r="M45" t="s">
        <v>44</v>
      </c>
      <c r="N45" t="s">
        <v>45</v>
      </c>
      <c r="O45" t="s">
        <v>46</v>
      </c>
      <c r="P45">
        <v>0</v>
      </c>
      <c r="Q45">
        <v>0</v>
      </c>
      <c r="R45">
        <v>0</v>
      </c>
      <c r="S45">
        <v>1</v>
      </c>
      <c r="T45">
        <v>0</v>
      </c>
      <c r="U45" t="s">
        <v>66</v>
      </c>
      <c r="V45">
        <v>0</v>
      </c>
      <c r="W45">
        <v>1</v>
      </c>
      <c r="X45">
        <v>0</v>
      </c>
      <c r="Y45">
        <v>0</v>
      </c>
      <c r="Z45">
        <v>0</v>
      </c>
      <c r="AA45">
        <v>0</v>
      </c>
      <c r="AB45">
        <v>1</v>
      </c>
      <c r="AC45">
        <v>0</v>
      </c>
      <c r="AD45" t="s">
        <v>72</v>
      </c>
      <c r="AE45">
        <v>1</v>
      </c>
      <c r="AF45">
        <v>0</v>
      </c>
      <c r="AG45">
        <v>1</v>
      </c>
      <c r="AH45">
        <v>1</v>
      </c>
      <c r="AI45">
        <v>1</v>
      </c>
      <c r="AJ45">
        <v>1</v>
      </c>
      <c r="AK45">
        <v>0</v>
      </c>
      <c r="AL45">
        <v>1</v>
      </c>
      <c r="AM45">
        <v>0</v>
      </c>
      <c r="AN45">
        <v>0</v>
      </c>
      <c r="AO45" t="s">
        <v>49</v>
      </c>
      <c r="AP45">
        <v>61.2</v>
      </c>
      <c r="AQ45">
        <v>59</v>
      </c>
      <c r="AR45">
        <v>34.5</v>
      </c>
      <c r="AS45">
        <v>40.799999999999997</v>
      </c>
      <c r="AT45">
        <v>45</v>
      </c>
      <c r="AU45">
        <v>75</v>
      </c>
      <c r="AV45">
        <v>1</v>
      </c>
    </row>
    <row r="46" spans="1:48" x14ac:dyDescent="0.3">
      <c r="A46" t="s">
        <v>50</v>
      </c>
      <c r="B46">
        <v>1</v>
      </c>
      <c r="C46">
        <v>0</v>
      </c>
      <c r="D46">
        <v>0</v>
      </c>
      <c r="E46">
        <v>0</v>
      </c>
      <c r="F46">
        <v>0</v>
      </c>
      <c r="G46">
        <v>0</v>
      </c>
      <c r="H46">
        <v>9573.2150000000001</v>
      </c>
      <c r="I46">
        <v>9.1667243736934232</v>
      </c>
      <c r="J46">
        <v>1.06</v>
      </c>
      <c r="K46">
        <v>1.1910160000000001</v>
      </c>
      <c r="L46">
        <v>1.1236000000000002</v>
      </c>
      <c r="M46" t="s">
        <v>44</v>
      </c>
      <c r="N46" t="s">
        <v>51</v>
      </c>
      <c r="O46" t="s">
        <v>46</v>
      </c>
      <c r="P46">
        <v>0</v>
      </c>
      <c r="Q46">
        <v>0</v>
      </c>
      <c r="R46">
        <v>0</v>
      </c>
      <c r="S46">
        <v>1</v>
      </c>
      <c r="T46">
        <v>0</v>
      </c>
      <c r="U46" t="s">
        <v>53</v>
      </c>
      <c r="V46">
        <v>0</v>
      </c>
      <c r="W46">
        <v>1</v>
      </c>
      <c r="X46">
        <v>0</v>
      </c>
      <c r="Y46">
        <v>0</v>
      </c>
      <c r="Z46">
        <v>0</v>
      </c>
      <c r="AA46">
        <v>0</v>
      </c>
      <c r="AB46">
        <v>0</v>
      </c>
      <c r="AC46">
        <v>1</v>
      </c>
      <c r="AD46" t="s">
        <v>72</v>
      </c>
      <c r="AE46">
        <v>1</v>
      </c>
      <c r="AF46">
        <v>1</v>
      </c>
      <c r="AG46">
        <v>1</v>
      </c>
      <c r="AH46">
        <v>0</v>
      </c>
      <c r="AI46">
        <v>1</v>
      </c>
      <c r="AJ46">
        <v>1</v>
      </c>
      <c r="AK46">
        <v>1</v>
      </c>
      <c r="AL46">
        <v>1</v>
      </c>
      <c r="AM46">
        <v>0</v>
      </c>
      <c r="AN46">
        <v>0</v>
      </c>
      <c r="AO46" t="s">
        <v>49</v>
      </c>
      <c r="AP46">
        <v>61.9</v>
      </c>
      <c r="AQ46">
        <v>57</v>
      </c>
      <c r="AR46">
        <v>35</v>
      </c>
      <c r="AS46">
        <v>40.799999999999997</v>
      </c>
      <c r="AT46">
        <v>45</v>
      </c>
      <c r="AU46">
        <v>75</v>
      </c>
      <c r="AV46">
        <v>1</v>
      </c>
    </row>
    <row r="47" spans="1:48" x14ac:dyDescent="0.3">
      <c r="A47" t="s">
        <v>63</v>
      </c>
      <c r="B47">
        <v>0</v>
      </c>
      <c r="C47">
        <v>0</v>
      </c>
      <c r="D47">
        <v>0</v>
      </c>
      <c r="E47">
        <v>0</v>
      </c>
      <c r="F47">
        <v>0</v>
      </c>
      <c r="G47">
        <v>1</v>
      </c>
      <c r="H47">
        <v>10524</v>
      </c>
      <c r="I47">
        <v>9.2614136421601838</v>
      </c>
      <c r="J47">
        <v>1.3029999999999999</v>
      </c>
      <c r="K47">
        <v>2.2122451269999996</v>
      </c>
      <c r="L47">
        <v>1.6978089999999999</v>
      </c>
      <c r="M47" t="s">
        <v>44</v>
      </c>
      <c r="N47" t="s">
        <v>64</v>
      </c>
      <c r="O47" t="s">
        <v>52</v>
      </c>
      <c r="P47">
        <v>0</v>
      </c>
      <c r="Q47">
        <v>0</v>
      </c>
      <c r="R47">
        <v>0</v>
      </c>
      <c r="S47">
        <v>0</v>
      </c>
      <c r="T47">
        <v>1</v>
      </c>
      <c r="U47" t="s">
        <v>47</v>
      </c>
      <c r="V47">
        <v>0</v>
      </c>
      <c r="W47">
        <v>1</v>
      </c>
      <c r="X47">
        <v>0</v>
      </c>
      <c r="Y47">
        <v>0</v>
      </c>
      <c r="Z47">
        <v>0</v>
      </c>
      <c r="AA47">
        <v>1</v>
      </c>
      <c r="AB47">
        <v>0</v>
      </c>
      <c r="AC47">
        <v>0</v>
      </c>
      <c r="AD47" t="s">
        <v>70</v>
      </c>
      <c r="AE47">
        <v>1</v>
      </c>
      <c r="AF47">
        <v>1</v>
      </c>
      <c r="AG47">
        <v>0</v>
      </c>
      <c r="AH47">
        <v>1</v>
      </c>
      <c r="AI47">
        <v>1</v>
      </c>
      <c r="AJ47">
        <v>1</v>
      </c>
      <c r="AK47">
        <v>1</v>
      </c>
      <c r="AL47">
        <v>0</v>
      </c>
      <c r="AM47">
        <v>1</v>
      </c>
      <c r="AN47">
        <v>0</v>
      </c>
      <c r="AO47" t="s">
        <v>58</v>
      </c>
      <c r="AP47">
        <v>61.3</v>
      </c>
      <c r="AQ47">
        <v>56.8</v>
      </c>
      <c r="AR47">
        <v>34.4</v>
      </c>
      <c r="AS47">
        <v>40.799999999999997</v>
      </c>
      <c r="AT47">
        <v>51</v>
      </c>
      <c r="AU47">
        <v>78</v>
      </c>
      <c r="AV47">
        <v>1</v>
      </c>
    </row>
    <row r="48" spans="1:48" x14ac:dyDescent="0.3">
      <c r="A48" t="s">
        <v>50</v>
      </c>
      <c r="B48">
        <v>1</v>
      </c>
      <c r="C48">
        <v>0</v>
      </c>
      <c r="D48">
        <v>0</v>
      </c>
      <c r="E48">
        <v>0</v>
      </c>
      <c r="F48">
        <v>0</v>
      </c>
      <c r="G48">
        <v>0</v>
      </c>
      <c r="H48">
        <v>9834.24</v>
      </c>
      <c r="I48">
        <v>9.1936254527991608</v>
      </c>
      <c r="J48">
        <v>1.02</v>
      </c>
      <c r="K48">
        <v>1.0612080000000002</v>
      </c>
      <c r="L48">
        <v>1.0404</v>
      </c>
      <c r="M48" t="s">
        <v>44</v>
      </c>
      <c r="N48" t="s">
        <v>51</v>
      </c>
      <c r="O48" t="s">
        <v>46</v>
      </c>
      <c r="P48">
        <v>0</v>
      </c>
      <c r="Q48">
        <v>0</v>
      </c>
      <c r="R48">
        <v>0</v>
      </c>
      <c r="S48">
        <v>1</v>
      </c>
      <c r="T48">
        <v>0</v>
      </c>
      <c r="U48" t="s">
        <v>66</v>
      </c>
      <c r="V48">
        <v>0</v>
      </c>
      <c r="W48">
        <v>1</v>
      </c>
      <c r="X48">
        <v>0</v>
      </c>
      <c r="Y48">
        <v>0</v>
      </c>
      <c r="Z48">
        <v>0</v>
      </c>
      <c r="AA48">
        <v>0</v>
      </c>
      <c r="AB48">
        <v>1</v>
      </c>
      <c r="AC48">
        <v>0</v>
      </c>
      <c r="AD48" t="s">
        <v>62</v>
      </c>
      <c r="AE48">
        <v>1</v>
      </c>
      <c r="AF48">
        <v>1</v>
      </c>
      <c r="AG48">
        <v>1</v>
      </c>
      <c r="AH48">
        <v>1</v>
      </c>
      <c r="AI48">
        <v>1</v>
      </c>
      <c r="AJ48">
        <v>1</v>
      </c>
      <c r="AK48">
        <v>1</v>
      </c>
      <c r="AL48">
        <v>1</v>
      </c>
      <c r="AM48">
        <v>1</v>
      </c>
      <c r="AN48">
        <v>0</v>
      </c>
      <c r="AO48" t="s">
        <v>49</v>
      </c>
      <c r="AP48">
        <v>60.8</v>
      </c>
      <c r="AQ48">
        <v>57</v>
      </c>
      <c r="AR48">
        <v>34.5</v>
      </c>
      <c r="AS48">
        <v>40.6</v>
      </c>
      <c r="AT48">
        <v>50</v>
      </c>
      <c r="AU48">
        <v>80</v>
      </c>
      <c r="AV48">
        <v>1</v>
      </c>
    </row>
    <row r="49" spans="1:48" x14ac:dyDescent="0.3">
      <c r="A49" t="s">
        <v>68</v>
      </c>
      <c r="B49">
        <v>0</v>
      </c>
      <c r="C49">
        <v>0</v>
      </c>
      <c r="D49">
        <v>1</v>
      </c>
      <c r="E49">
        <v>0</v>
      </c>
      <c r="F49">
        <v>0</v>
      </c>
      <c r="G49">
        <v>0</v>
      </c>
      <c r="H49">
        <v>18670</v>
      </c>
      <c r="I49">
        <v>9.8346732365357674</v>
      </c>
      <c r="J49">
        <v>1.33</v>
      </c>
      <c r="K49">
        <v>2.3526370000000005</v>
      </c>
      <c r="L49">
        <v>1.7689000000000001</v>
      </c>
      <c r="M49" t="s">
        <v>69</v>
      </c>
      <c r="N49" t="s">
        <v>64</v>
      </c>
      <c r="O49" t="s">
        <v>67</v>
      </c>
      <c r="P49">
        <v>0</v>
      </c>
      <c r="Q49">
        <v>1</v>
      </c>
      <c r="R49">
        <v>0</v>
      </c>
      <c r="S49">
        <v>0</v>
      </c>
      <c r="T49">
        <v>0</v>
      </c>
      <c r="U49" t="s">
        <v>56</v>
      </c>
      <c r="V49">
        <v>0</v>
      </c>
      <c r="W49">
        <v>1</v>
      </c>
      <c r="X49">
        <v>0</v>
      </c>
      <c r="Y49">
        <v>0</v>
      </c>
      <c r="Z49">
        <v>1</v>
      </c>
      <c r="AA49">
        <v>0</v>
      </c>
      <c r="AB49">
        <v>0</v>
      </c>
      <c r="AC49">
        <v>0</v>
      </c>
      <c r="AD49" t="s">
        <v>57</v>
      </c>
      <c r="AE49">
        <v>1</v>
      </c>
      <c r="AF49">
        <v>1</v>
      </c>
      <c r="AG49">
        <v>1</v>
      </c>
      <c r="AH49">
        <v>1</v>
      </c>
      <c r="AI49">
        <v>1</v>
      </c>
      <c r="AJ49">
        <v>1</v>
      </c>
      <c r="AK49">
        <v>0</v>
      </c>
      <c r="AL49">
        <v>1</v>
      </c>
      <c r="AM49">
        <v>0</v>
      </c>
      <c r="AN49">
        <v>1</v>
      </c>
      <c r="AO49" t="s">
        <v>58</v>
      </c>
      <c r="AP49">
        <v>61.1</v>
      </c>
      <c r="AQ49">
        <v>57.2</v>
      </c>
      <c r="AR49">
        <v>34.5</v>
      </c>
      <c r="AS49">
        <v>40.799999999999997</v>
      </c>
      <c r="AT49">
        <v>50</v>
      </c>
      <c r="AU49">
        <v>77</v>
      </c>
      <c r="AV49">
        <v>1</v>
      </c>
    </row>
    <row r="50" spans="1:48" x14ac:dyDescent="0.3">
      <c r="A50" t="s">
        <v>68</v>
      </c>
      <c r="B50">
        <v>0</v>
      </c>
      <c r="C50">
        <v>0</v>
      </c>
      <c r="D50">
        <v>1</v>
      </c>
      <c r="E50">
        <v>0</v>
      </c>
      <c r="F50">
        <v>0</v>
      </c>
      <c r="G50">
        <v>0</v>
      </c>
      <c r="H50">
        <v>28027</v>
      </c>
      <c r="I50">
        <v>10.240923610246821</v>
      </c>
      <c r="J50">
        <v>1.63</v>
      </c>
      <c r="K50">
        <v>4.3307469999999988</v>
      </c>
      <c r="L50">
        <v>2.6568999999999998</v>
      </c>
      <c r="M50" t="s">
        <v>69</v>
      </c>
      <c r="N50" t="s">
        <v>64</v>
      </c>
      <c r="O50" t="s">
        <v>67</v>
      </c>
      <c r="P50">
        <v>0</v>
      </c>
      <c r="Q50">
        <v>1</v>
      </c>
      <c r="R50">
        <v>0</v>
      </c>
      <c r="S50">
        <v>0</v>
      </c>
      <c r="T50">
        <v>0</v>
      </c>
      <c r="U50" t="s">
        <v>56</v>
      </c>
      <c r="V50">
        <v>0</v>
      </c>
      <c r="W50">
        <v>1</v>
      </c>
      <c r="X50">
        <v>0</v>
      </c>
      <c r="Y50">
        <v>0</v>
      </c>
      <c r="Z50">
        <v>1</v>
      </c>
      <c r="AA50">
        <v>0</v>
      </c>
      <c r="AB50">
        <v>0</v>
      </c>
      <c r="AC50">
        <v>0</v>
      </c>
      <c r="AD50" t="s">
        <v>57</v>
      </c>
      <c r="AE50">
        <v>1</v>
      </c>
      <c r="AF50">
        <v>1</v>
      </c>
      <c r="AG50">
        <v>1</v>
      </c>
      <c r="AH50">
        <v>1</v>
      </c>
      <c r="AI50">
        <v>1</v>
      </c>
      <c r="AJ50">
        <v>1</v>
      </c>
      <c r="AK50">
        <v>1</v>
      </c>
      <c r="AL50">
        <v>0</v>
      </c>
      <c r="AM50">
        <v>1</v>
      </c>
      <c r="AN50">
        <v>1</v>
      </c>
      <c r="AO50" t="s">
        <v>58</v>
      </c>
      <c r="AP50">
        <v>61.6</v>
      </c>
      <c r="AQ50">
        <v>56.4</v>
      </c>
      <c r="AR50">
        <v>34.5</v>
      </c>
      <c r="AS50">
        <v>40.9</v>
      </c>
      <c r="AT50">
        <v>51</v>
      </c>
      <c r="AU50">
        <v>77</v>
      </c>
      <c r="AV50">
        <v>1</v>
      </c>
    </row>
    <row r="51" spans="1:48" x14ac:dyDescent="0.3">
      <c r="A51" t="s">
        <v>59</v>
      </c>
      <c r="B51">
        <v>0</v>
      </c>
      <c r="C51">
        <v>0</v>
      </c>
      <c r="D51">
        <v>0</v>
      </c>
      <c r="E51">
        <v>0</v>
      </c>
      <c r="F51">
        <v>1</v>
      </c>
      <c r="G51">
        <v>0</v>
      </c>
      <c r="H51">
        <v>6710</v>
      </c>
      <c r="I51">
        <v>8.8113542299657279</v>
      </c>
      <c r="J51">
        <v>1.05</v>
      </c>
      <c r="K51">
        <v>1.1576250000000001</v>
      </c>
      <c r="L51">
        <v>1.1025</v>
      </c>
      <c r="M51" t="s">
        <v>44</v>
      </c>
      <c r="N51" t="s">
        <v>60</v>
      </c>
      <c r="O51" t="s">
        <v>52</v>
      </c>
      <c r="P51">
        <v>0</v>
      </c>
      <c r="Q51">
        <v>0</v>
      </c>
      <c r="R51">
        <v>0</v>
      </c>
      <c r="S51">
        <v>0</v>
      </c>
      <c r="T51">
        <v>1</v>
      </c>
      <c r="U51" t="s">
        <v>47</v>
      </c>
      <c r="V51">
        <v>0</v>
      </c>
      <c r="W51">
        <v>1</v>
      </c>
      <c r="X51">
        <v>0</v>
      </c>
      <c r="Y51">
        <v>0</v>
      </c>
      <c r="Z51">
        <v>0</v>
      </c>
      <c r="AA51">
        <v>1</v>
      </c>
      <c r="AB51">
        <v>0</v>
      </c>
      <c r="AC51">
        <v>0</v>
      </c>
      <c r="AD51" t="s">
        <v>70</v>
      </c>
      <c r="AE51">
        <v>1</v>
      </c>
      <c r="AF51">
        <v>1</v>
      </c>
      <c r="AG51">
        <v>1</v>
      </c>
      <c r="AH51">
        <v>1</v>
      </c>
      <c r="AI51">
        <v>1</v>
      </c>
      <c r="AJ51">
        <v>1</v>
      </c>
      <c r="AK51">
        <v>0</v>
      </c>
      <c r="AL51">
        <v>0</v>
      </c>
      <c r="AM51">
        <v>0</v>
      </c>
      <c r="AN51">
        <v>0</v>
      </c>
      <c r="AO51" t="s">
        <v>58</v>
      </c>
      <c r="AP51">
        <v>61.3</v>
      </c>
      <c r="AQ51">
        <v>57.4</v>
      </c>
      <c r="AR51">
        <v>34.9</v>
      </c>
      <c r="AS51">
        <v>40.700000000000003</v>
      </c>
      <c r="AT51">
        <v>51</v>
      </c>
      <c r="AU51">
        <v>76</v>
      </c>
      <c r="AV51">
        <v>1</v>
      </c>
    </row>
    <row r="52" spans="1:48" x14ac:dyDescent="0.3">
      <c r="A52" t="s">
        <v>68</v>
      </c>
      <c r="B52">
        <v>0</v>
      </c>
      <c r="C52">
        <v>0</v>
      </c>
      <c r="D52">
        <v>1</v>
      </c>
      <c r="E52">
        <v>0</v>
      </c>
      <c r="F52">
        <v>0</v>
      </c>
      <c r="G52">
        <v>0</v>
      </c>
      <c r="H52">
        <v>14860</v>
      </c>
      <c r="I52">
        <v>9.6064283182717496</v>
      </c>
      <c r="J52">
        <v>1.33</v>
      </c>
      <c r="K52">
        <v>2.3526370000000005</v>
      </c>
      <c r="L52">
        <v>1.7689000000000001</v>
      </c>
      <c r="M52" t="s">
        <v>69</v>
      </c>
      <c r="N52" t="s">
        <v>64</v>
      </c>
      <c r="O52" t="s">
        <v>46</v>
      </c>
      <c r="P52">
        <v>0</v>
      </c>
      <c r="Q52">
        <v>0</v>
      </c>
      <c r="R52">
        <v>0</v>
      </c>
      <c r="S52">
        <v>1</v>
      </c>
      <c r="T52">
        <v>0</v>
      </c>
      <c r="U52" t="s">
        <v>56</v>
      </c>
      <c r="V52">
        <v>0</v>
      </c>
      <c r="W52">
        <v>1</v>
      </c>
      <c r="X52">
        <v>0</v>
      </c>
      <c r="Y52">
        <v>0</v>
      </c>
      <c r="Z52">
        <v>1</v>
      </c>
      <c r="AA52">
        <v>0</v>
      </c>
      <c r="AB52">
        <v>0</v>
      </c>
      <c r="AC52">
        <v>0</v>
      </c>
      <c r="AD52" t="s">
        <v>70</v>
      </c>
      <c r="AE52">
        <v>1</v>
      </c>
      <c r="AF52">
        <v>1</v>
      </c>
      <c r="AG52">
        <v>1</v>
      </c>
      <c r="AH52">
        <v>1</v>
      </c>
      <c r="AI52">
        <v>1</v>
      </c>
      <c r="AJ52">
        <v>1</v>
      </c>
      <c r="AK52">
        <v>1</v>
      </c>
      <c r="AL52">
        <v>1</v>
      </c>
      <c r="AM52">
        <v>1</v>
      </c>
      <c r="AN52">
        <v>0</v>
      </c>
      <c r="AO52" t="s">
        <v>58</v>
      </c>
      <c r="AP52">
        <v>61.5</v>
      </c>
      <c r="AQ52">
        <v>56.6</v>
      </c>
      <c r="AR52">
        <v>34.5</v>
      </c>
      <c r="AS52">
        <v>40.9</v>
      </c>
      <c r="AT52">
        <v>50</v>
      </c>
      <c r="AU52">
        <v>77</v>
      </c>
      <c r="AV52">
        <v>1</v>
      </c>
    </row>
    <row r="53" spans="1:48" x14ac:dyDescent="0.3">
      <c r="A53" t="s">
        <v>63</v>
      </c>
      <c r="B53">
        <v>0</v>
      </c>
      <c r="C53">
        <v>0</v>
      </c>
      <c r="D53">
        <v>0</v>
      </c>
      <c r="E53">
        <v>0</v>
      </c>
      <c r="F53">
        <v>0</v>
      </c>
      <c r="G53">
        <v>1</v>
      </c>
      <c r="H53">
        <v>9795</v>
      </c>
      <c r="I53">
        <v>9.1896273303786415</v>
      </c>
      <c r="J53">
        <v>1.0980000000000001</v>
      </c>
      <c r="K53">
        <v>1.3237531920000003</v>
      </c>
      <c r="L53">
        <v>1.2056040000000001</v>
      </c>
      <c r="M53" t="s">
        <v>44</v>
      </c>
      <c r="N53" t="s">
        <v>64</v>
      </c>
      <c r="O53" t="s">
        <v>61</v>
      </c>
      <c r="P53">
        <v>0</v>
      </c>
      <c r="Q53">
        <v>0</v>
      </c>
      <c r="R53">
        <v>1</v>
      </c>
      <c r="S53">
        <v>0</v>
      </c>
      <c r="T53">
        <v>0</v>
      </c>
      <c r="U53" t="s">
        <v>47</v>
      </c>
      <c r="V53">
        <v>0</v>
      </c>
      <c r="W53">
        <v>1</v>
      </c>
      <c r="X53">
        <v>0</v>
      </c>
      <c r="Y53">
        <v>0</v>
      </c>
      <c r="Z53">
        <v>0</v>
      </c>
      <c r="AA53">
        <v>1</v>
      </c>
      <c r="AB53">
        <v>0</v>
      </c>
      <c r="AC53">
        <v>0</v>
      </c>
      <c r="AD53" t="s">
        <v>57</v>
      </c>
      <c r="AE53">
        <v>1</v>
      </c>
      <c r="AF53">
        <v>1</v>
      </c>
      <c r="AG53">
        <v>0</v>
      </c>
      <c r="AH53">
        <v>1</v>
      </c>
      <c r="AI53">
        <v>1</v>
      </c>
      <c r="AJ53">
        <v>1</v>
      </c>
      <c r="AK53">
        <v>1</v>
      </c>
      <c r="AL53">
        <v>0</v>
      </c>
      <c r="AM53">
        <v>1</v>
      </c>
      <c r="AN53">
        <v>0</v>
      </c>
      <c r="AO53" t="s">
        <v>58</v>
      </c>
      <c r="AP53">
        <v>61.8</v>
      </c>
      <c r="AQ53">
        <v>56.2</v>
      </c>
      <c r="AR53">
        <v>34.799999999999997</v>
      </c>
      <c r="AS53">
        <v>40.799999999999997</v>
      </c>
      <c r="AT53">
        <v>54</v>
      </c>
      <c r="AU53">
        <v>76</v>
      </c>
      <c r="AV53">
        <v>1</v>
      </c>
    </row>
    <row r="54" spans="1:48" x14ac:dyDescent="0.3">
      <c r="A54" t="s">
        <v>50</v>
      </c>
      <c r="B54">
        <v>1</v>
      </c>
      <c r="C54">
        <v>0</v>
      </c>
      <c r="D54">
        <v>0</v>
      </c>
      <c r="E54">
        <v>0</v>
      </c>
      <c r="F54">
        <v>0</v>
      </c>
      <c r="G54">
        <v>0</v>
      </c>
      <c r="H54">
        <v>23175.079999999998</v>
      </c>
      <c r="I54">
        <v>10.050832842423782</v>
      </c>
      <c r="J54">
        <v>1.6</v>
      </c>
      <c r="K54">
        <v>4.096000000000001</v>
      </c>
      <c r="L54">
        <v>2.5600000000000005</v>
      </c>
      <c r="M54" t="s">
        <v>44</v>
      </c>
      <c r="N54" t="s">
        <v>51</v>
      </c>
      <c r="O54" t="s">
        <v>65</v>
      </c>
      <c r="P54">
        <v>1</v>
      </c>
      <c r="Q54">
        <v>0</v>
      </c>
      <c r="R54">
        <v>0</v>
      </c>
      <c r="S54">
        <v>0</v>
      </c>
      <c r="T54">
        <v>0</v>
      </c>
      <c r="U54" t="s">
        <v>47</v>
      </c>
      <c r="V54">
        <v>0</v>
      </c>
      <c r="W54">
        <v>1</v>
      </c>
      <c r="X54">
        <v>0</v>
      </c>
      <c r="Y54">
        <v>0</v>
      </c>
      <c r="Z54">
        <v>0</v>
      </c>
      <c r="AA54">
        <v>1</v>
      </c>
      <c r="AB54">
        <v>0</v>
      </c>
      <c r="AC54">
        <v>0</v>
      </c>
      <c r="AD54" t="s">
        <v>48</v>
      </c>
      <c r="AE54">
        <v>0</v>
      </c>
      <c r="AF54">
        <v>0</v>
      </c>
      <c r="AG54">
        <v>0</v>
      </c>
      <c r="AH54">
        <v>0</v>
      </c>
      <c r="AI54">
        <v>1</v>
      </c>
      <c r="AJ54">
        <v>1</v>
      </c>
      <c r="AK54">
        <v>1</v>
      </c>
      <c r="AL54">
        <v>0</v>
      </c>
      <c r="AM54">
        <v>0</v>
      </c>
      <c r="AN54">
        <v>0</v>
      </c>
      <c r="AO54" t="s">
        <v>49</v>
      </c>
      <c r="AP54">
        <v>61.6</v>
      </c>
      <c r="AQ54">
        <v>57</v>
      </c>
      <c r="AR54">
        <v>35</v>
      </c>
      <c r="AS54">
        <v>40.6</v>
      </c>
      <c r="AT54">
        <v>55</v>
      </c>
      <c r="AU54">
        <v>80</v>
      </c>
      <c r="AV54">
        <v>1</v>
      </c>
    </row>
    <row r="55" spans="1:48" x14ac:dyDescent="0.3">
      <c r="A55" t="s">
        <v>50</v>
      </c>
      <c r="B55">
        <v>1</v>
      </c>
      <c r="C55">
        <v>0</v>
      </c>
      <c r="D55">
        <v>0</v>
      </c>
      <c r="E55">
        <v>0</v>
      </c>
      <c r="F55">
        <v>0</v>
      </c>
      <c r="G55">
        <v>0</v>
      </c>
      <c r="H55">
        <v>10053.895</v>
      </c>
      <c r="I55">
        <v>9.2157154005934494</v>
      </c>
      <c r="J55">
        <v>1.01</v>
      </c>
      <c r="K55">
        <v>1.0303010000000001</v>
      </c>
      <c r="L55">
        <v>1.0201</v>
      </c>
      <c r="M55" t="s">
        <v>44</v>
      </c>
      <c r="N55" t="s">
        <v>51</v>
      </c>
      <c r="O55" t="s">
        <v>67</v>
      </c>
      <c r="P55">
        <v>0</v>
      </c>
      <c r="Q55">
        <v>1</v>
      </c>
      <c r="R55">
        <v>0</v>
      </c>
      <c r="S55">
        <v>0</v>
      </c>
      <c r="T55">
        <v>0</v>
      </c>
      <c r="U55" t="s">
        <v>56</v>
      </c>
      <c r="V55">
        <v>0</v>
      </c>
      <c r="W55">
        <v>1</v>
      </c>
      <c r="X55">
        <v>0</v>
      </c>
      <c r="Y55">
        <v>0</v>
      </c>
      <c r="Z55">
        <v>1</v>
      </c>
      <c r="AA55">
        <v>0</v>
      </c>
      <c r="AB55">
        <v>0</v>
      </c>
      <c r="AC55">
        <v>0</v>
      </c>
      <c r="AD55" t="s">
        <v>62</v>
      </c>
      <c r="AE55">
        <v>1</v>
      </c>
      <c r="AF55">
        <v>1</v>
      </c>
      <c r="AG55">
        <v>1</v>
      </c>
      <c r="AH55">
        <v>0</v>
      </c>
      <c r="AI55">
        <v>1</v>
      </c>
      <c r="AJ55">
        <v>1</v>
      </c>
      <c r="AK55">
        <v>1</v>
      </c>
      <c r="AL55">
        <v>1</v>
      </c>
      <c r="AM55">
        <v>0</v>
      </c>
      <c r="AN55">
        <v>0</v>
      </c>
      <c r="AO55" t="s">
        <v>49</v>
      </c>
      <c r="AP55">
        <v>61.8</v>
      </c>
      <c r="AQ55">
        <v>57</v>
      </c>
      <c r="AR55">
        <v>35.5</v>
      </c>
      <c r="AS55">
        <v>40.799999999999997</v>
      </c>
      <c r="AT55">
        <v>50</v>
      </c>
      <c r="AU55">
        <v>80</v>
      </c>
      <c r="AV55">
        <v>1</v>
      </c>
    </row>
    <row r="56" spans="1:48" x14ac:dyDescent="0.3">
      <c r="A56" t="s">
        <v>68</v>
      </c>
      <c r="B56">
        <v>0</v>
      </c>
      <c r="C56">
        <v>0</v>
      </c>
      <c r="D56">
        <v>1</v>
      </c>
      <c r="E56">
        <v>0</v>
      </c>
      <c r="F56">
        <v>0</v>
      </c>
      <c r="G56">
        <v>0</v>
      </c>
      <c r="H56">
        <v>13162</v>
      </c>
      <c r="I56">
        <v>9.4850891690160637</v>
      </c>
      <c r="J56">
        <v>1.1100000000000001</v>
      </c>
      <c r="K56">
        <v>1.3676310000000003</v>
      </c>
      <c r="L56">
        <v>1.2321000000000002</v>
      </c>
      <c r="M56" t="s">
        <v>69</v>
      </c>
      <c r="N56" t="s">
        <v>64</v>
      </c>
      <c r="O56" t="s">
        <v>61</v>
      </c>
      <c r="P56">
        <v>0</v>
      </c>
      <c r="Q56">
        <v>0</v>
      </c>
      <c r="R56">
        <v>1</v>
      </c>
      <c r="S56">
        <v>0</v>
      </c>
      <c r="T56">
        <v>0</v>
      </c>
      <c r="U56" t="s">
        <v>56</v>
      </c>
      <c r="V56">
        <v>0</v>
      </c>
      <c r="W56">
        <v>1</v>
      </c>
      <c r="X56">
        <v>0</v>
      </c>
      <c r="Y56">
        <v>0</v>
      </c>
      <c r="Z56">
        <v>1</v>
      </c>
      <c r="AA56">
        <v>0</v>
      </c>
      <c r="AB56">
        <v>0</v>
      </c>
      <c r="AC56">
        <v>0</v>
      </c>
      <c r="AD56" t="s">
        <v>57</v>
      </c>
      <c r="AE56">
        <v>1</v>
      </c>
      <c r="AF56">
        <v>1</v>
      </c>
      <c r="AG56">
        <v>1</v>
      </c>
      <c r="AH56">
        <v>1</v>
      </c>
      <c r="AI56">
        <v>1</v>
      </c>
      <c r="AJ56">
        <v>1</v>
      </c>
      <c r="AK56">
        <v>1</v>
      </c>
      <c r="AL56">
        <v>1</v>
      </c>
      <c r="AM56">
        <v>1</v>
      </c>
      <c r="AN56">
        <v>0</v>
      </c>
      <c r="AO56" t="s">
        <v>58</v>
      </c>
      <c r="AP56">
        <v>61.9</v>
      </c>
      <c r="AQ56">
        <v>55.1</v>
      </c>
      <c r="AR56">
        <v>34.1</v>
      </c>
      <c r="AS56">
        <v>40.9</v>
      </c>
      <c r="AT56">
        <v>50</v>
      </c>
      <c r="AU56">
        <v>75</v>
      </c>
      <c r="AV56">
        <v>1</v>
      </c>
    </row>
    <row r="57" spans="1:48" x14ac:dyDescent="0.3">
      <c r="A57" t="s">
        <v>50</v>
      </c>
      <c r="B57">
        <v>1</v>
      </c>
      <c r="C57">
        <v>0</v>
      </c>
      <c r="D57">
        <v>0</v>
      </c>
      <c r="E57">
        <v>0</v>
      </c>
      <c r="F57">
        <v>0</v>
      </c>
      <c r="G57">
        <v>0</v>
      </c>
      <c r="H57">
        <v>10235.135</v>
      </c>
      <c r="I57">
        <v>9.233581688042598</v>
      </c>
      <c r="J57">
        <v>1.25</v>
      </c>
      <c r="K57">
        <v>1.953125</v>
      </c>
      <c r="L57">
        <v>1.5625</v>
      </c>
      <c r="M57" t="s">
        <v>44</v>
      </c>
      <c r="N57" t="s">
        <v>51</v>
      </c>
      <c r="O57" t="s">
        <v>52</v>
      </c>
      <c r="P57">
        <v>0</v>
      </c>
      <c r="Q57">
        <v>0</v>
      </c>
      <c r="R57">
        <v>0</v>
      </c>
      <c r="S57">
        <v>0</v>
      </c>
      <c r="T57">
        <v>1</v>
      </c>
      <c r="U57" t="s">
        <v>56</v>
      </c>
      <c r="V57">
        <v>0</v>
      </c>
      <c r="W57">
        <v>1</v>
      </c>
      <c r="X57">
        <v>0</v>
      </c>
      <c r="Y57">
        <v>0</v>
      </c>
      <c r="Z57">
        <v>1</v>
      </c>
      <c r="AA57">
        <v>0</v>
      </c>
      <c r="AB57">
        <v>0</v>
      </c>
      <c r="AC57">
        <v>0</v>
      </c>
      <c r="AD57" t="s">
        <v>48</v>
      </c>
      <c r="AE57">
        <v>1</v>
      </c>
      <c r="AF57">
        <v>0</v>
      </c>
      <c r="AG57">
        <v>0</v>
      </c>
      <c r="AH57">
        <v>0</v>
      </c>
      <c r="AI57">
        <v>1</v>
      </c>
      <c r="AJ57">
        <v>1</v>
      </c>
      <c r="AK57">
        <v>1</v>
      </c>
      <c r="AL57">
        <v>1</v>
      </c>
      <c r="AM57">
        <v>0</v>
      </c>
      <c r="AN57">
        <v>0</v>
      </c>
      <c r="AO57" t="s">
        <v>49</v>
      </c>
      <c r="AP57">
        <v>61.8</v>
      </c>
      <c r="AQ57">
        <v>57</v>
      </c>
      <c r="AR57">
        <v>35.5</v>
      </c>
      <c r="AS57">
        <v>40.6</v>
      </c>
      <c r="AT57">
        <v>50</v>
      </c>
      <c r="AU57">
        <v>80</v>
      </c>
      <c r="AV57">
        <v>1</v>
      </c>
    </row>
    <row r="58" spans="1:48" x14ac:dyDescent="0.3">
      <c r="A58" t="s">
        <v>63</v>
      </c>
      <c r="B58">
        <v>0</v>
      </c>
      <c r="C58">
        <v>0</v>
      </c>
      <c r="D58">
        <v>0</v>
      </c>
      <c r="E58">
        <v>0</v>
      </c>
      <c r="F58">
        <v>0</v>
      </c>
      <c r="G58">
        <v>1</v>
      </c>
      <c r="H58">
        <v>8985</v>
      </c>
      <c r="I58">
        <v>9.1033117992176589</v>
      </c>
      <c r="J58">
        <v>1.095</v>
      </c>
      <c r="K58">
        <v>1.3129323749999999</v>
      </c>
      <c r="L58">
        <v>1.199025</v>
      </c>
      <c r="M58" t="s">
        <v>44</v>
      </c>
      <c r="N58" t="s">
        <v>64</v>
      </c>
      <c r="O58" t="s">
        <v>46</v>
      </c>
      <c r="P58">
        <v>0</v>
      </c>
      <c r="Q58">
        <v>0</v>
      </c>
      <c r="R58">
        <v>0</v>
      </c>
      <c r="S58">
        <v>1</v>
      </c>
      <c r="T58">
        <v>0</v>
      </c>
      <c r="U58" t="s">
        <v>47</v>
      </c>
      <c r="V58">
        <v>0</v>
      </c>
      <c r="W58">
        <v>1</v>
      </c>
      <c r="X58">
        <v>0</v>
      </c>
      <c r="Y58">
        <v>0</v>
      </c>
      <c r="Z58">
        <v>0</v>
      </c>
      <c r="AA58">
        <v>1</v>
      </c>
      <c r="AB58">
        <v>0</v>
      </c>
      <c r="AC58">
        <v>0</v>
      </c>
      <c r="AD58" t="s">
        <v>57</v>
      </c>
      <c r="AE58">
        <v>1</v>
      </c>
      <c r="AF58">
        <v>1</v>
      </c>
      <c r="AG58">
        <v>0</v>
      </c>
      <c r="AH58">
        <v>1</v>
      </c>
      <c r="AI58">
        <v>1</v>
      </c>
      <c r="AJ58">
        <v>1</v>
      </c>
      <c r="AK58">
        <v>1</v>
      </c>
      <c r="AL58">
        <v>0</v>
      </c>
      <c r="AM58">
        <v>1</v>
      </c>
      <c r="AN58">
        <v>0</v>
      </c>
      <c r="AO58" t="s">
        <v>58</v>
      </c>
      <c r="AP58">
        <v>61.4</v>
      </c>
      <c r="AQ58">
        <v>56.1</v>
      </c>
      <c r="AR58">
        <v>34.700000000000003</v>
      </c>
      <c r="AS58">
        <v>40.700000000000003</v>
      </c>
      <c r="AT58">
        <v>52</v>
      </c>
      <c r="AU58">
        <v>76</v>
      </c>
      <c r="AV58">
        <v>1</v>
      </c>
    </row>
    <row r="59" spans="1:48" x14ac:dyDescent="0.3">
      <c r="A59" t="s">
        <v>54</v>
      </c>
      <c r="B59">
        <v>0</v>
      </c>
      <c r="C59">
        <v>1</v>
      </c>
      <c r="D59">
        <v>0</v>
      </c>
      <c r="E59">
        <v>0</v>
      </c>
      <c r="F59">
        <v>0</v>
      </c>
      <c r="G59">
        <v>0</v>
      </c>
      <c r="H59">
        <v>9696</v>
      </c>
      <c r="I59">
        <v>9.1794687083090949</v>
      </c>
      <c r="J59">
        <v>1.1579999999999999</v>
      </c>
      <c r="K59">
        <v>1.5528363119999997</v>
      </c>
      <c r="L59">
        <v>1.3409639999999998</v>
      </c>
      <c r="M59" t="s">
        <v>44</v>
      </c>
      <c r="N59" t="s">
        <v>55</v>
      </c>
      <c r="O59" t="s">
        <v>46</v>
      </c>
      <c r="P59">
        <v>0</v>
      </c>
      <c r="Q59">
        <v>0</v>
      </c>
      <c r="R59">
        <v>0</v>
      </c>
      <c r="S59">
        <v>1</v>
      </c>
      <c r="T59">
        <v>0</v>
      </c>
      <c r="U59" t="s">
        <v>47</v>
      </c>
      <c r="V59">
        <v>0</v>
      </c>
      <c r="W59">
        <v>1</v>
      </c>
      <c r="X59">
        <v>0</v>
      </c>
      <c r="Y59">
        <v>0</v>
      </c>
      <c r="Z59">
        <v>0</v>
      </c>
      <c r="AA59">
        <v>1</v>
      </c>
      <c r="AB59">
        <v>0</v>
      </c>
      <c r="AC59">
        <v>0</v>
      </c>
      <c r="AD59" t="s">
        <v>57</v>
      </c>
      <c r="AE59">
        <v>1</v>
      </c>
      <c r="AF59">
        <v>1</v>
      </c>
      <c r="AG59">
        <v>1</v>
      </c>
      <c r="AH59">
        <v>1</v>
      </c>
      <c r="AI59">
        <v>1</v>
      </c>
      <c r="AJ59">
        <v>1</v>
      </c>
      <c r="AK59">
        <v>1</v>
      </c>
      <c r="AL59">
        <v>0</v>
      </c>
      <c r="AM59">
        <v>1</v>
      </c>
      <c r="AN59">
        <v>0</v>
      </c>
      <c r="AO59" t="s">
        <v>58</v>
      </c>
      <c r="AP59">
        <v>61.8</v>
      </c>
      <c r="AQ59">
        <v>56.4</v>
      </c>
      <c r="AR59">
        <v>34.700000000000003</v>
      </c>
      <c r="AS59">
        <v>40.799999999999997</v>
      </c>
      <c r="AT59">
        <v>53</v>
      </c>
      <c r="AU59">
        <v>76</v>
      </c>
      <c r="AV59">
        <v>1</v>
      </c>
    </row>
    <row r="60" spans="1:48" x14ac:dyDescent="0.3">
      <c r="A60" t="s">
        <v>50</v>
      </c>
      <c r="B60">
        <v>1</v>
      </c>
      <c r="C60">
        <v>0</v>
      </c>
      <c r="D60">
        <v>0</v>
      </c>
      <c r="E60">
        <v>0</v>
      </c>
      <c r="F60">
        <v>0</v>
      </c>
      <c r="G60">
        <v>0</v>
      </c>
      <c r="H60">
        <v>11573.75</v>
      </c>
      <c r="I60">
        <v>9.3564948817622575</v>
      </c>
      <c r="J60">
        <v>1.05</v>
      </c>
      <c r="K60">
        <v>1.1576250000000001</v>
      </c>
      <c r="L60">
        <v>1.1025</v>
      </c>
      <c r="M60" t="s">
        <v>44</v>
      </c>
      <c r="N60" t="s">
        <v>51</v>
      </c>
      <c r="O60" t="s">
        <v>61</v>
      </c>
      <c r="P60">
        <v>0</v>
      </c>
      <c r="Q60">
        <v>0</v>
      </c>
      <c r="R60">
        <v>1</v>
      </c>
      <c r="S60">
        <v>0</v>
      </c>
      <c r="T60">
        <v>0</v>
      </c>
      <c r="U60" t="s">
        <v>66</v>
      </c>
      <c r="V60">
        <v>0</v>
      </c>
      <c r="W60">
        <v>1</v>
      </c>
      <c r="X60">
        <v>0</v>
      </c>
      <c r="Y60">
        <v>0</v>
      </c>
      <c r="Z60">
        <v>0</v>
      </c>
      <c r="AA60">
        <v>0</v>
      </c>
      <c r="AB60">
        <v>1</v>
      </c>
      <c r="AC60">
        <v>0</v>
      </c>
      <c r="AD60" t="s">
        <v>62</v>
      </c>
      <c r="AE60">
        <v>0</v>
      </c>
      <c r="AF60">
        <v>1</v>
      </c>
      <c r="AG60">
        <v>1</v>
      </c>
      <c r="AH60">
        <v>0</v>
      </c>
      <c r="AI60">
        <v>1</v>
      </c>
      <c r="AJ60">
        <v>1</v>
      </c>
      <c r="AK60">
        <v>1</v>
      </c>
      <c r="AL60">
        <v>0</v>
      </c>
      <c r="AM60">
        <v>0</v>
      </c>
      <c r="AN60">
        <v>0</v>
      </c>
      <c r="AO60" t="s">
        <v>49</v>
      </c>
      <c r="AP60">
        <v>61</v>
      </c>
      <c r="AQ60">
        <v>57</v>
      </c>
      <c r="AR60">
        <v>34</v>
      </c>
      <c r="AS60">
        <v>40.799999999999997</v>
      </c>
      <c r="AT60">
        <v>55</v>
      </c>
      <c r="AU60">
        <v>80</v>
      </c>
      <c r="AV60">
        <v>1</v>
      </c>
    </row>
    <row r="61" spans="1:48" x14ac:dyDescent="0.3">
      <c r="A61" t="s">
        <v>50</v>
      </c>
      <c r="B61">
        <v>1</v>
      </c>
      <c r="C61">
        <v>0</v>
      </c>
      <c r="D61">
        <v>0</v>
      </c>
      <c r="E61">
        <v>0</v>
      </c>
      <c r="F61">
        <v>0</v>
      </c>
      <c r="G61">
        <v>0</v>
      </c>
      <c r="H61">
        <v>22215.69</v>
      </c>
      <c r="I61">
        <v>10.008554074982184</v>
      </c>
      <c r="J61">
        <v>1.54</v>
      </c>
      <c r="K61">
        <v>3.6522640000000002</v>
      </c>
      <c r="L61">
        <v>2.3715999999999999</v>
      </c>
      <c r="M61" t="s">
        <v>44</v>
      </c>
      <c r="N61" t="s">
        <v>51</v>
      </c>
      <c r="O61" t="s">
        <v>67</v>
      </c>
      <c r="P61">
        <v>0</v>
      </c>
      <c r="Q61">
        <v>1</v>
      </c>
      <c r="R61">
        <v>0</v>
      </c>
      <c r="S61">
        <v>0</v>
      </c>
      <c r="T61">
        <v>0</v>
      </c>
      <c r="U61" t="s">
        <v>56</v>
      </c>
      <c r="V61">
        <v>0</v>
      </c>
      <c r="W61">
        <v>1</v>
      </c>
      <c r="X61">
        <v>0</v>
      </c>
      <c r="Y61">
        <v>0</v>
      </c>
      <c r="Z61">
        <v>1</v>
      </c>
      <c r="AA61">
        <v>0</v>
      </c>
      <c r="AB61">
        <v>0</v>
      </c>
      <c r="AC61">
        <v>0</v>
      </c>
      <c r="AD61" t="s">
        <v>62</v>
      </c>
      <c r="AE61">
        <v>0</v>
      </c>
      <c r="AF61">
        <v>1</v>
      </c>
      <c r="AG61">
        <v>0</v>
      </c>
      <c r="AH61">
        <v>0</v>
      </c>
      <c r="AI61">
        <v>1</v>
      </c>
      <c r="AJ61">
        <v>1</v>
      </c>
      <c r="AK61">
        <v>1</v>
      </c>
      <c r="AL61">
        <v>0</v>
      </c>
      <c r="AM61">
        <v>0</v>
      </c>
      <c r="AN61">
        <v>0</v>
      </c>
      <c r="AO61" t="s">
        <v>49</v>
      </c>
      <c r="AP61">
        <v>61.9</v>
      </c>
      <c r="AQ61">
        <v>57</v>
      </c>
      <c r="AR61">
        <v>35.5</v>
      </c>
      <c r="AS61">
        <v>40.6</v>
      </c>
      <c r="AT61">
        <v>55</v>
      </c>
      <c r="AU61">
        <v>80</v>
      </c>
      <c r="AV61">
        <v>1</v>
      </c>
    </row>
    <row r="62" spans="1:48" x14ac:dyDescent="0.3">
      <c r="A62" t="s">
        <v>68</v>
      </c>
      <c r="B62">
        <v>0</v>
      </c>
      <c r="C62">
        <v>0</v>
      </c>
      <c r="D62">
        <v>1</v>
      </c>
      <c r="E62">
        <v>0</v>
      </c>
      <c r="F62">
        <v>0</v>
      </c>
      <c r="G62">
        <v>0</v>
      </c>
      <c r="H62">
        <v>9961</v>
      </c>
      <c r="I62">
        <v>9.2064327471451648</v>
      </c>
      <c r="J62">
        <v>1.1000000000000001</v>
      </c>
      <c r="K62">
        <v>1.3310000000000004</v>
      </c>
      <c r="L62">
        <v>1.2100000000000002</v>
      </c>
      <c r="M62" t="s">
        <v>69</v>
      </c>
      <c r="N62" t="s">
        <v>64</v>
      </c>
      <c r="O62" t="s">
        <v>46</v>
      </c>
      <c r="P62">
        <v>0</v>
      </c>
      <c r="Q62">
        <v>0</v>
      </c>
      <c r="R62">
        <v>0</v>
      </c>
      <c r="S62">
        <v>1</v>
      </c>
      <c r="T62">
        <v>0</v>
      </c>
      <c r="U62" t="s">
        <v>47</v>
      </c>
      <c r="V62">
        <v>0</v>
      </c>
      <c r="W62">
        <v>1</v>
      </c>
      <c r="X62">
        <v>0</v>
      </c>
      <c r="Y62">
        <v>0</v>
      </c>
      <c r="Z62">
        <v>0</v>
      </c>
      <c r="AA62">
        <v>1</v>
      </c>
      <c r="AB62">
        <v>0</v>
      </c>
      <c r="AC62">
        <v>0</v>
      </c>
      <c r="AD62" t="s">
        <v>57</v>
      </c>
      <c r="AE62">
        <v>1</v>
      </c>
      <c r="AF62">
        <v>1</v>
      </c>
      <c r="AG62">
        <v>0</v>
      </c>
      <c r="AH62">
        <v>1</v>
      </c>
      <c r="AI62">
        <v>1</v>
      </c>
      <c r="AJ62">
        <v>1</v>
      </c>
      <c r="AK62">
        <v>1</v>
      </c>
      <c r="AL62">
        <v>1</v>
      </c>
      <c r="AM62">
        <v>1</v>
      </c>
      <c r="AN62">
        <v>0</v>
      </c>
      <c r="AO62" t="s">
        <v>58</v>
      </c>
      <c r="AP62">
        <v>60.8</v>
      </c>
      <c r="AQ62">
        <v>55.4</v>
      </c>
      <c r="AR62">
        <v>34.200000000000003</v>
      </c>
      <c r="AS62">
        <v>40.6</v>
      </c>
      <c r="AT62">
        <v>48</v>
      </c>
      <c r="AU62">
        <v>76</v>
      </c>
      <c r="AV62">
        <v>1</v>
      </c>
    </row>
    <row r="63" spans="1:48" x14ac:dyDescent="0.3">
      <c r="A63" t="s">
        <v>50</v>
      </c>
      <c r="B63">
        <v>1</v>
      </c>
      <c r="C63">
        <v>0</v>
      </c>
      <c r="D63">
        <v>0</v>
      </c>
      <c r="E63">
        <v>0</v>
      </c>
      <c r="F63">
        <v>0</v>
      </c>
      <c r="G63">
        <v>0</v>
      </c>
      <c r="H63">
        <v>8615.7950000000001</v>
      </c>
      <c r="I63">
        <v>9.0613524256098064</v>
      </c>
      <c r="J63">
        <v>1.03</v>
      </c>
      <c r="K63">
        <v>1.092727</v>
      </c>
      <c r="L63">
        <v>1.0609</v>
      </c>
      <c r="M63" t="s">
        <v>44</v>
      </c>
      <c r="N63" t="s">
        <v>51</v>
      </c>
      <c r="O63" t="s">
        <v>52</v>
      </c>
      <c r="P63">
        <v>0</v>
      </c>
      <c r="Q63">
        <v>0</v>
      </c>
      <c r="R63">
        <v>0</v>
      </c>
      <c r="S63">
        <v>0</v>
      </c>
      <c r="T63">
        <v>1</v>
      </c>
      <c r="U63" t="s">
        <v>66</v>
      </c>
      <c r="V63">
        <v>0</v>
      </c>
      <c r="W63">
        <v>1</v>
      </c>
      <c r="X63">
        <v>0</v>
      </c>
      <c r="Y63">
        <v>0</v>
      </c>
      <c r="Z63">
        <v>0</v>
      </c>
      <c r="AA63">
        <v>0</v>
      </c>
      <c r="AB63">
        <v>1</v>
      </c>
      <c r="AC63">
        <v>0</v>
      </c>
      <c r="AD63" t="s">
        <v>48</v>
      </c>
      <c r="AE63">
        <v>0</v>
      </c>
      <c r="AF63">
        <v>1</v>
      </c>
      <c r="AG63">
        <v>1</v>
      </c>
      <c r="AH63">
        <v>0</v>
      </c>
      <c r="AI63">
        <v>1</v>
      </c>
      <c r="AJ63">
        <v>1</v>
      </c>
      <c r="AK63">
        <v>1</v>
      </c>
      <c r="AL63">
        <v>0</v>
      </c>
      <c r="AM63">
        <v>0</v>
      </c>
      <c r="AN63">
        <v>0</v>
      </c>
      <c r="AO63" t="s">
        <v>49</v>
      </c>
      <c r="AP63">
        <v>61.9</v>
      </c>
      <c r="AQ63">
        <v>57</v>
      </c>
      <c r="AR63">
        <v>35.5</v>
      </c>
      <c r="AS63">
        <v>40.6</v>
      </c>
      <c r="AT63">
        <v>55</v>
      </c>
      <c r="AU63">
        <v>80</v>
      </c>
      <c r="AV63">
        <v>1</v>
      </c>
    </row>
    <row r="64" spans="1:48" x14ac:dyDescent="0.3">
      <c r="A64" t="s">
        <v>50</v>
      </c>
      <c r="B64">
        <v>1</v>
      </c>
      <c r="C64">
        <v>0</v>
      </c>
      <c r="D64">
        <v>0</v>
      </c>
      <c r="E64">
        <v>0</v>
      </c>
      <c r="F64">
        <v>0</v>
      </c>
      <c r="G64">
        <v>0</v>
      </c>
      <c r="H64">
        <v>17399.04</v>
      </c>
      <c r="I64">
        <v>9.7641703112667741</v>
      </c>
      <c r="J64">
        <v>1.62</v>
      </c>
      <c r="K64">
        <v>4.2515280000000004</v>
      </c>
      <c r="L64">
        <v>2.6244000000000005</v>
      </c>
      <c r="M64" t="s">
        <v>44</v>
      </c>
      <c r="N64" t="s">
        <v>51</v>
      </c>
      <c r="O64" t="s">
        <v>46</v>
      </c>
      <c r="P64">
        <v>0</v>
      </c>
      <c r="Q64">
        <v>0</v>
      </c>
      <c r="R64">
        <v>0</v>
      </c>
      <c r="S64">
        <v>1</v>
      </c>
      <c r="T64">
        <v>0</v>
      </c>
      <c r="U64" t="s">
        <v>56</v>
      </c>
      <c r="V64">
        <v>0</v>
      </c>
      <c r="W64">
        <v>1</v>
      </c>
      <c r="X64">
        <v>0</v>
      </c>
      <c r="Y64">
        <v>0</v>
      </c>
      <c r="Z64">
        <v>1</v>
      </c>
      <c r="AA64">
        <v>0</v>
      </c>
      <c r="AB64">
        <v>0</v>
      </c>
      <c r="AC64">
        <v>0</v>
      </c>
      <c r="AD64" t="s">
        <v>62</v>
      </c>
      <c r="AE64">
        <v>1</v>
      </c>
      <c r="AF64">
        <v>1</v>
      </c>
      <c r="AG64">
        <v>0</v>
      </c>
      <c r="AH64">
        <v>0</v>
      </c>
      <c r="AI64">
        <v>1</v>
      </c>
      <c r="AJ64">
        <v>1</v>
      </c>
      <c r="AK64">
        <v>1</v>
      </c>
      <c r="AL64">
        <v>0</v>
      </c>
      <c r="AM64">
        <v>0</v>
      </c>
      <c r="AN64">
        <v>0</v>
      </c>
      <c r="AO64" t="s">
        <v>49</v>
      </c>
      <c r="AP64">
        <v>61.8</v>
      </c>
      <c r="AQ64">
        <v>57</v>
      </c>
      <c r="AR64">
        <v>35.5</v>
      </c>
      <c r="AS64">
        <v>40.6</v>
      </c>
      <c r="AT64">
        <v>55</v>
      </c>
      <c r="AU64">
        <v>80</v>
      </c>
      <c r="AV64">
        <v>1</v>
      </c>
    </row>
    <row r="65" spans="1:48" x14ac:dyDescent="0.3">
      <c r="A65" t="s">
        <v>43</v>
      </c>
      <c r="B65">
        <v>0</v>
      </c>
      <c r="C65">
        <v>0</v>
      </c>
      <c r="D65">
        <v>0</v>
      </c>
      <c r="E65">
        <v>1</v>
      </c>
      <c r="F65">
        <v>0</v>
      </c>
      <c r="G65">
        <v>0</v>
      </c>
      <c r="H65">
        <v>32960</v>
      </c>
      <c r="I65">
        <v>10.403049984023408</v>
      </c>
      <c r="J65">
        <v>2</v>
      </c>
      <c r="K65">
        <v>8</v>
      </c>
      <c r="L65">
        <v>4</v>
      </c>
      <c r="M65" t="s">
        <v>44</v>
      </c>
      <c r="N65" t="s">
        <v>45</v>
      </c>
      <c r="O65" t="s">
        <v>67</v>
      </c>
      <c r="P65">
        <v>0</v>
      </c>
      <c r="Q65">
        <v>1</v>
      </c>
      <c r="R65">
        <v>0</v>
      </c>
      <c r="S65">
        <v>0</v>
      </c>
      <c r="T65">
        <v>0</v>
      </c>
      <c r="U65" t="s">
        <v>56</v>
      </c>
      <c r="V65">
        <v>0</v>
      </c>
      <c r="W65">
        <v>1</v>
      </c>
      <c r="X65">
        <v>0</v>
      </c>
      <c r="Y65">
        <v>0</v>
      </c>
      <c r="Z65">
        <v>1</v>
      </c>
      <c r="AA65">
        <v>0</v>
      </c>
      <c r="AB65">
        <v>0</v>
      </c>
      <c r="AC65">
        <v>0</v>
      </c>
      <c r="AD65" t="s">
        <v>48</v>
      </c>
      <c r="AE65">
        <v>1</v>
      </c>
      <c r="AF65">
        <v>0</v>
      </c>
      <c r="AG65">
        <v>0</v>
      </c>
      <c r="AH65">
        <v>0</v>
      </c>
      <c r="AI65">
        <v>0</v>
      </c>
      <c r="AJ65">
        <v>1</v>
      </c>
      <c r="AK65">
        <v>0</v>
      </c>
      <c r="AL65">
        <v>1</v>
      </c>
      <c r="AM65">
        <v>0</v>
      </c>
      <c r="AN65">
        <v>0</v>
      </c>
      <c r="AO65" t="s">
        <v>49</v>
      </c>
      <c r="AP65">
        <v>61.1</v>
      </c>
      <c r="AQ65">
        <v>59</v>
      </c>
      <c r="AR65">
        <v>34</v>
      </c>
      <c r="AS65">
        <v>41</v>
      </c>
      <c r="AT65">
        <v>45</v>
      </c>
      <c r="AU65">
        <v>75</v>
      </c>
      <c r="AV65">
        <v>1</v>
      </c>
    </row>
    <row r="66" spans="1:48" x14ac:dyDescent="0.3">
      <c r="A66" t="s">
        <v>50</v>
      </c>
      <c r="B66">
        <v>1</v>
      </c>
      <c r="C66">
        <v>0</v>
      </c>
      <c r="D66">
        <v>0</v>
      </c>
      <c r="E66">
        <v>0</v>
      </c>
      <c r="F66">
        <v>0</v>
      </c>
      <c r="G66">
        <v>0</v>
      </c>
      <c r="H66">
        <v>13972.225</v>
      </c>
      <c r="I66">
        <v>9.544826709432904</v>
      </c>
      <c r="J66">
        <v>1.25</v>
      </c>
      <c r="K66">
        <v>1.953125</v>
      </c>
      <c r="L66">
        <v>1.5625</v>
      </c>
      <c r="M66" t="s">
        <v>44</v>
      </c>
      <c r="N66" t="s">
        <v>51</v>
      </c>
      <c r="O66" t="s">
        <v>67</v>
      </c>
      <c r="P66">
        <v>0</v>
      </c>
      <c r="Q66">
        <v>1</v>
      </c>
      <c r="R66">
        <v>0</v>
      </c>
      <c r="S66">
        <v>0</v>
      </c>
      <c r="T66">
        <v>0</v>
      </c>
      <c r="U66" t="s">
        <v>56</v>
      </c>
      <c r="V66">
        <v>0</v>
      </c>
      <c r="W66">
        <v>1</v>
      </c>
      <c r="X66">
        <v>0</v>
      </c>
      <c r="Y66">
        <v>0</v>
      </c>
      <c r="Z66">
        <v>1</v>
      </c>
      <c r="AA66">
        <v>0</v>
      </c>
      <c r="AB66">
        <v>0</v>
      </c>
      <c r="AC66">
        <v>0</v>
      </c>
      <c r="AD66" t="s">
        <v>48</v>
      </c>
      <c r="AE66">
        <v>1</v>
      </c>
      <c r="AF66">
        <v>1</v>
      </c>
      <c r="AG66">
        <v>0</v>
      </c>
      <c r="AH66">
        <v>0</v>
      </c>
      <c r="AI66">
        <v>1</v>
      </c>
      <c r="AJ66">
        <v>1</v>
      </c>
      <c r="AK66">
        <v>1</v>
      </c>
      <c r="AL66">
        <v>1</v>
      </c>
      <c r="AM66">
        <v>0</v>
      </c>
      <c r="AN66">
        <v>0</v>
      </c>
      <c r="AO66" t="s">
        <v>49</v>
      </c>
      <c r="AP66">
        <v>61.9</v>
      </c>
      <c r="AQ66">
        <v>56</v>
      </c>
      <c r="AR66">
        <v>35</v>
      </c>
      <c r="AS66">
        <v>40.6</v>
      </c>
      <c r="AT66">
        <v>50</v>
      </c>
      <c r="AU66">
        <v>75</v>
      </c>
      <c r="AV66">
        <v>1</v>
      </c>
    </row>
    <row r="67" spans="1:48" x14ac:dyDescent="0.3">
      <c r="A67" t="s">
        <v>50</v>
      </c>
      <c r="B67">
        <v>1</v>
      </c>
      <c r="C67">
        <v>0</v>
      </c>
      <c r="D67">
        <v>0</v>
      </c>
      <c r="E67">
        <v>0</v>
      </c>
      <c r="F67">
        <v>0</v>
      </c>
      <c r="G67">
        <v>0</v>
      </c>
      <c r="H67">
        <v>8604.9599999999991</v>
      </c>
      <c r="I67">
        <v>9.060094060174638</v>
      </c>
      <c r="J67">
        <v>1.03</v>
      </c>
      <c r="K67">
        <v>1.092727</v>
      </c>
      <c r="L67">
        <v>1.0609</v>
      </c>
      <c r="M67" t="s">
        <v>44</v>
      </c>
      <c r="N67" t="s">
        <v>51</v>
      </c>
      <c r="O67" t="s">
        <v>46</v>
      </c>
      <c r="P67">
        <v>0</v>
      </c>
      <c r="Q67">
        <v>0</v>
      </c>
      <c r="R67">
        <v>0</v>
      </c>
      <c r="S67">
        <v>1</v>
      </c>
      <c r="T67">
        <v>0</v>
      </c>
      <c r="U67" t="s">
        <v>56</v>
      </c>
      <c r="V67">
        <v>0</v>
      </c>
      <c r="W67">
        <v>1</v>
      </c>
      <c r="X67">
        <v>0</v>
      </c>
      <c r="Y67">
        <v>0</v>
      </c>
      <c r="Z67">
        <v>1</v>
      </c>
      <c r="AA67">
        <v>0</v>
      </c>
      <c r="AB67">
        <v>0</v>
      </c>
      <c r="AC67">
        <v>0</v>
      </c>
      <c r="AD67" t="s">
        <v>48</v>
      </c>
      <c r="AE67">
        <v>1</v>
      </c>
      <c r="AF67">
        <v>1</v>
      </c>
      <c r="AG67">
        <v>0</v>
      </c>
      <c r="AH67">
        <v>0</v>
      </c>
      <c r="AI67">
        <v>1</v>
      </c>
      <c r="AJ67">
        <v>1</v>
      </c>
      <c r="AK67">
        <v>1</v>
      </c>
      <c r="AL67">
        <v>0</v>
      </c>
      <c r="AM67">
        <v>0</v>
      </c>
      <c r="AN67">
        <v>0</v>
      </c>
      <c r="AO67" t="s">
        <v>49</v>
      </c>
      <c r="AP67">
        <v>61.9</v>
      </c>
      <c r="AQ67">
        <v>57</v>
      </c>
      <c r="AR67">
        <v>35.5</v>
      </c>
      <c r="AS67">
        <v>40.799999999999997</v>
      </c>
      <c r="AT67">
        <v>55</v>
      </c>
      <c r="AU67">
        <v>80</v>
      </c>
      <c r="AV67">
        <v>1</v>
      </c>
    </row>
    <row r="68" spans="1:48" x14ac:dyDescent="0.3">
      <c r="A68" t="s">
        <v>68</v>
      </c>
      <c r="B68">
        <v>0</v>
      </c>
      <c r="C68">
        <v>0</v>
      </c>
      <c r="D68">
        <v>1</v>
      </c>
      <c r="E68">
        <v>0</v>
      </c>
      <c r="F68">
        <v>0</v>
      </c>
      <c r="G68">
        <v>0</v>
      </c>
      <c r="H68">
        <v>18389</v>
      </c>
      <c r="I68">
        <v>9.8195079387408537</v>
      </c>
      <c r="J68">
        <v>1.31</v>
      </c>
      <c r="K68">
        <v>2.2480910000000001</v>
      </c>
      <c r="L68">
        <v>1.7161000000000002</v>
      </c>
      <c r="M68" t="s">
        <v>69</v>
      </c>
      <c r="N68" t="s">
        <v>64</v>
      </c>
      <c r="O68" t="s">
        <v>67</v>
      </c>
      <c r="P68">
        <v>0</v>
      </c>
      <c r="Q68">
        <v>1</v>
      </c>
      <c r="R68">
        <v>0</v>
      </c>
      <c r="S68">
        <v>0</v>
      </c>
      <c r="T68">
        <v>0</v>
      </c>
      <c r="U68" t="s">
        <v>56</v>
      </c>
      <c r="V68">
        <v>0</v>
      </c>
      <c r="W68">
        <v>1</v>
      </c>
      <c r="X68">
        <v>0</v>
      </c>
      <c r="Y68">
        <v>0</v>
      </c>
      <c r="Z68">
        <v>1</v>
      </c>
      <c r="AA68">
        <v>0</v>
      </c>
      <c r="AB68">
        <v>0</v>
      </c>
      <c r="AC68">
        <v>0</v>
      </c>
      <c r="AD68" t="s">
        <v>57</v>
      </c>
      <c r="AE68">
        <v>1</v>
      </c>
      <c r="AF68">
        <v>1</v>
      </c>
      <c r="AG68">
        <v>0</v>
      </c>
      <c r="AH68">
        <v>1</v>
      </c>
      <c r="AI68">
        <v>1</v>
      </c>
      <c r="AJ68">
        <v>1</v>
      </c>
      <c r="AK68">
        <v>1</v>
      </c>
      <c r="AL68">
        <v>0</v>
      </c>
      <c r="AM68">
        <v>1</v>
      </c>
      <c r="AN68">
        <v>0</v>
      </c>
      <c r="AO68" t="s">
        <v>58</v>
      </c>
      <c r="AP68">
        <v>61.4</v>
      </c>
      <c r="AQ68">
        <v>56.2</v>
      </c>
      <c r="AR68">
        <v>34.4</v>
      </c>
      <c r="AS68">
        <v>40.9</v>
      </c>
      <c r="AT68">
        <v>51</v>
      </c>
      <c r="AU68">
        <v>78</v>
      </c>
      <c r="AV68">
        <v>1</v>
      </c>
    </row>
    <row r="69" spans="1:48" x14ac:dyDescent="0.3">
      <c r="A69" t="s">
        <v>50</v>
      </c>
      <c r="B69">
        <v>1</v>
      </c>
      <c r="C69">
        <v>0</v>
      </c>
      <c r="D69">
        <v>0</v>
      </c>
      <c r="E69">
        <v>0</v>
      </c>
      <c r="F69">
        <v>0</v>
      </c>
      <c r="G69">
        <v>0</v>
      </c>
      <c r="H69">
        <v>13748.63</v>
      </c>
      <c r="I69">
        <v>9.5286944617670493</v>
      </c>
      <c r="J69">
        <v>1.32</v>
      </c>
      <c r="K69">
        <v>2.2999680000000002</v>
      </c>
      <c r="L69">
        <v>1.7424000000000002</v>
      </c>
      <c r="M69" t="s">
        <v>44</v>
      </c>
      <c r="N69" t="s">
        <v>51</v>
      </c>
      <c r="O69" t="s">
        <v>46</v>
      </c>
      <c r="P69">
        <v>0</v>
      </c>
      <c r="Q69">
        <v>0</v>
      </c>
      <c r="R69">
        <v>0</v>
      </c>
      <c r="S69">
        <v>1</v>
      </c>
      <c r="T69">
        <v>0</v>
      </c>
      <c r="U69" t="s">
        <v>53</v>
      </c>
      <c r="V69">
        <v>0</v>
      </c>
      <c r="W69">
        <v>1</v>
      </c>
      <c r="X69">
        <v>0</v>
      </c>
      <c r="Y69">
        <v>0</v>
      </c>
      <c r="Z69">
        <v>0</v>
      </c>
      <c r="AA69">
        <v>0</v>
      </c>
      <c r="AB69">
        <v>0</v>
      </c>
      <c r="AC69">
        <v>1</v>
      </c>
      <c r="AD69" t="s">
        <v>48</v>
      </c>
      <c r="AE69">
        <v>0</v>
      </c>
      <c r="AF69">
        <v>1</v>
      </c>
      <c r="AG69">
        <v>0</v>
      </c>
      <c r="AH69">
        <v>0</v>
      </c>
      <c r="AI69">
        <v>1</v>
      </c>
      <c r="AJ69">
        <v>1</v>
      </c>
      <c r="AK69">
        <v>1</v>
      </c>
      <c r="AL69">
        <v>0</v>
      </c>
      <c r="AM69">
        <v>0</v>
      </c>
      <c r="AN69">
        <v>0</v>
      </c>
      <c r="AO69" t="s">
        <v>49</v>
      </c>
      <c r="AP69">
        <v>61.9</v>
      </c>
      <c r="AQ69">
        <v>57</v>
      </c>
      <c r="AR69">
        <v>35.5</v>
      </c>
      <c r="AS69">
        <v>40.6</v>
      </c>
      <c r="AT69">
        <v>55</v>
      </c>
      <c r="AU69">
        <v>80</v>
      </c>
      <c r="AV69">
        <v>1</v>
      </c>
    </row>
    <row r="70" spans="1:48" x14ac:dyDescent="0.3">
      <c r="A70" t="s">
        <v>54</v>
      </c>
      <c r="B70">
        <v>0</v>
      </c>
      <c r="C70">
        <v>1</v>
      </c>
      <c r="D70">
        <v>0</v>
      </c>
      <c r="E70">
        <v>0</v>
      </c>
      <c r="F70">
        <v>0</v>
      </c>
      <c r="G70">
        <v>0</v>
      </c>
      <c r="H70">
        <v>29076</v>
      </c>
      <c r="I70">
        <v>10.277668370604527</v>
      </c>
      <c r="J70">
        <v>1.262</v>
      </c>
      <c r="K70">
        <v>2.0099167279999999</v>
      </c>
      <c r="L70">
        <v>1.5926439999999999</v>
      </c>
      <c r="M70" t="s">
        <v>44</v>
      </c>
      <c r="N70" t="s">
        <v>55</v>
      </c>
      <c r="O70" t="s">
        <v>65</v>
      </c>
      <c r="P70">
        <v>1</v>
      </c>
      <c r="Q70">
        <v>0</v>
      </c>
      <c r="R70">
        <v>0</v>
      </c>
      <c r="S70">
        <v>0</v>
      </c>
      <c r="T70">
        <v>0</v>
      </c>
      <c r="U70" t="s">
        <v>71</v>
      </c>
      <c r="V70">
        <v>1</v>
      </c>
      <c r="W70">
        <v>0</v>
      </c>
      <c r="X70">
        <v>0</v>
      </c>
      <c r="Y70">
        <v>1</v>
      </c>
      <c r="Z70">
        <v>0</v>
      </c>
      <c r="AA70">
        <v>0</v>
      </c>
      <c r="AB70">
        <v>0</v>
      </c>
      <c r="AC70">
        <v>0</v>
      </c>
      <c r="AD70" t="s">
        <v>57</v>
      </c>
      <c r="AE70">
        <v>1</v>
      </c>
      <c r="AF70">
        <v>1</v>
      </c>
      <c r="AG70">
        <v>1</v>
      </c>
      <c r="AH70">
        <v>1</v>
      </c>
      <c r="AI70">
        <v>1</v>
      </c>
      <c r="AJ70">
        <v>1</v>
      </c>
      <c r="AK70">
        <v>1</v>
      </c>
      <c r="AL70">
        <v>1</v>
      </c>
      <c r="AM70">
        <v>1</v>
      </c>
      <c r="AN70">
        <v>0</v>
      </c>
      <c r="AO70" t="s">
        <v>58</v>
      </c>
      <c r="AP70">
        <v>61.8</v>
      </c>
      <c r="AQ70">
        <v>55.9</v>
      </c>
      <c r="AR70">
        <v>34.799999999999997</v>
      </c>
      <c r="AS70">
        <v>40.799999999999997</v>
      </c>
      <c r="AT70">
        <v>50</v>
      </c>
      <c r="AU70">
        <v>76</v>
      </c>
      <c r="AV70">
        <v>1</v>
      </c>
    </row>
    <row r="71" spans="1:48" x14ac:dyDescent="0.3">
      <c r="A71" t="s">
        <v>43</v>
      </c>
      <c r="B71">
        <v>0</v>
      </c>
      <c r="C71">
        <v>0</v>
      </c>
      <c r="D71">
        <v>0</v>
      </c>
      <c r="E71">
        <v>1</v>
      </c>
      <c r="F71">
        <v>0</v>
      </c>
      <c r="G71">
        <v>0</v>
      </c>
      <c r="H71">
        <v>8860</v>
      </c>
      <c r="I71">
        <v>9.0893020435991261</v>
      </c>
      <c r="J71">
        <v>1.0900000000000001</v>
      </c>
      <c r="K71">
        <v>1.2950290000000002</v>
      </c>
      <c r="L71">
        <v>1.1881000000000002</v>
      </c>
      <c r="M71" t="s">
        <v>44</v>
      </c>
      <c r="N71" t="s">
        <v>45</v>
      </c>
      <c r="O71" t="s">
        <v>46</v>
      </c>
      <c r="P71">
        <v>0</v>
      </c>
      <c r="Q71">
        <v>0</v>
      </c>
      <c r="R71">
        <v>0</v>
      </c>
      <c r="S71">
        <v>1</v>
      </c>
      <c r="T71">
        <v>0</v>
      </c>
      <c r="U71" t="s">
        <v>71</v>
      </c>
      <c r="V71">
        <v>1</v>
      </c>
      <c r="W71">
        <v>0</v>
      </c>
      <c r="X71">
        <v>0</v>
      </c>
      <c r="Y71">
        <v>1</v>
      </c>
      <c r="Z71">
        <v>0</v>
      </c>
      <c r="AA71">
        <v>0</v>
      </c>
      <c r="AB71">
        <v>0</v>
      </c>
      <c r="AC71">
        <v>0</v>
      </c>
      <c r="AD71" t="s">
        <v>62</v>
      </c>
      <c r="AE71">
        <v>1</v>
      </c>
      <c r="AF71">
        <v>0</v>
      </c>
      <c r="AG71">
        <v>1</v>
      </c>
      <c r="AH71">
        <v>0</v>
      </c>
      <c r="AI71">
        <v>1</v>
      </c>
      <c r="AJ71">
        <v>1</v>
      </c>
      <c r="AK71">
        <v>1</v>
      </c>
      <c r="AL71">
        <v>1</v>
      </c>
      <c r="AM71">
        <v>0</v>
      </c>
      <c r="AN71">
        <v>0</v>
      </c>
      <c r="AO71" t="s">
        <v>49</v>
      </c>
      <c r="AP71">
        <v>62.3</v>
      </c>
      <c r="AQ71">
        <v>57</v>
      </c>
      <c r="AR71">
        <v>36</v>
      </c>
      <c r="AS71">
        <v>40.6</v>
      </c>
      <c r="AT71">
        <v>45</v>
      </c>
      <c r="AU71">
        <v>80</v>
      </c>
      <c r="AV71">
        <v>1</v>
      </c>
    </row>
    <row r="72" spans="1:48" x14ac:dyDescent="0.3">
      <c r="A72" t="s">
        <v>50</v>
      </c>
      <c r="B72">
        <v>1</v>
      </c>
      <c r="C72">
        <v>0</v>
      </c>
      <c r="D72">
        <v>0</v>
      </c>
      <c r="E72">
        <v>0</v>
      </c>
      <c r="F72">
        <v>0</v>
      </c>
      <c r="G72">
        <v>0</v>
      </c>
      <c r="H72">
        <v>13171.42</v>
      </c>
      <c r="I72">
        <v>9.4858046097299411</v>
      </c>
      <c r="J72">
        <v>1.21</v>
      </c>
      <c r="K72">
        <v>1.7715609999999999</v>
      </c>
      <c r="L72">
        <v>1.4641</v>
      </c>
      <c r="M72" t="s">
        <v>44</v>
      </c>
      <c r="N72" t="s">
        <v>51</v>
      </c>
      <c r="O72" t="s">
        <v>61</v>
      </c>
      <c r="P72">
        <v>0</v>
      </c>
      <c r="Q72">
        <v>0</v>
      </c>
      <c r="R72">
        <v>1</v>
      </c>
      <c r="S72">
        <v>0</v>
      </c>
      <c r="T72">
        <v>0</v>
      </c>
      <c r="U72" t="s">
        <v>53</v>
      </c>
      <c r="V72">
        <v>0</v>
      </c>
      <c r="W72">
        <v>1</v>
      </c>
      <c r="X72">
        <v>0</v>
      </c>
      <c r="Y72">
        <v>0</v>
      </c>
      <c r="Z72">
        <v>0</v>
      </c>
      <c r="AA72">
        <v>0</v>
      </c>
      <c r="AB72">
        <v>0</v>
      </c>
      <c r="AC72">
        <v>1</v>
      </c>
      <c r="AD72" t="s">
        <v>48</v>
      </c>
      <c r="AE72">
        <v>1</v>
      </c>
      <c r="AF72">
        <v>1</v>
      </c>
      <c r="AG72">
        <v>0</v>
      </c>
      <c r="AH72">
        <v>0</v>
      </c>
      <c r="AI72">
        <v>1</v>
      </c>
      <c r="AJ72">
        <v>1</v>
      </c>
      <c r="AK72">
        <v>1</v>
      </c>
      <c r="AL72">
        <v>1</v>
      </c>
      <c r="AM72">
        <v>0</v>
      </c>
      <c r="AN72">
        <v>0</v>
      </c>
      <c r="AO72" t="s">
        <v>49</v>
      </c>
      <c r="AP72">
        <v>61.3</v>
      </c>
      <c r="AQ72">
        <v>56</v>
      </c>
      <c r="AR72">
        <v>34</v>
      </c>
      <c r="AS72">
        <v>40.799999999999997</v>
      </c>
      <c r="AT72">
        <v>50</v>
      </c>
      <c r="AU72">
        <v>75</v>
      </c>
      <c r="AV72">
        <v>1</v>
      </c>
    </row>
    <row r="73" spans="1:48" x14ac:dyDescent="0.3">
      <c r="A73" t="s">
        <v>68</v>
      </c>
      <c r="B73">
        <v>0</v>
      </c>
      <c r="C73">
        <v>0</v>
      </c>
      <c r="D73">
        <v>1</v>
      </c>
      <c r="E73">
        <v>0</v>
      </c>
      <c r="F73">
        <v>0</v>
      </c>
      <c r="G73">
        <v>0</v>
      </c>
      <c r="H73">
        <v>9956</v>
      </c>
      <c r="I73">
        <v>9.2059306634874822</v>
      </c>
      <c r="J73">
        <v>1.01</v>
      </c>
      <c r="K73">
        <v>1.0303010000000001</v>
      </c>
      <c r="L73">
        <v>1.0201</v>
      </c>
      <c r="M73" t="s">
        <v>69</v>
      </c>
      <c r="N73" t="s">
        <v>64</v>
      </c>
      <c r="O73" t="s">
        <v>46</v>
      </c>
      <c r="P73">
        <v>0</v>
      </c>
      <c r="Q73">
        <v>0</v>
      </c>
      <c r="R73">
        <v>0</v>
      </c>
      <c r="S73">
        <v>1</v>
      </c>
      <c r="T73">
        <v>0</v>
      </c>
      <c r="U73" t="s">
        <v>56</v>
      </c>
      <c r="V73">
        <v>0</v>
      </c>
      <c r="W73">
        <v>1</v>
      </c>
      <c r="X73">
        <v>0</v>
      </c>
      <c r="Y73">
        <v>0</v>
      </c>
      <c r="Z73">
        <v>1</v>
      </c>
      <c r="AA73">
        <v>0</v>
      </c>
      <c r="AB73">
        <v>0</v>
      </c>
      <c r="AC73">
        <v>0</v>
      </c>
      <c r="AD73" t="s">
        <v>70</v>
      </c>
      <c r="AE73">
        <v>1</v>
      </c>
      <c r="AF73">
        <v>1</v>
      </c>
      <c r="AG73">
        <v>0</v>
      </c>
      <c r="AH73">
        <v>1</v>
      </c>
      <c r="AI73">
        <v>1</v>
      </c>
      <c r="AJ73">
        <v>1</v>
      </c>
      <c r="AK73">
        <v>1</v>
      </c>
      <c r="AL73">
        <v>0</v>
      </c>
      <c r="AM73">
        <v>1</v>
      </c>
      <c r="AN73">
        <v>0</v>
      </c>
      <c r="AO73" t="s">
        <v>58</v>
      </c>
      <c r="AP73">
        <v>61.7</v>
      </c>
      <c r="AQ73">
        <v>56.7</v>
      </c>
      <c r="AR73">
        <v>34.5</v>
      </c>
      <c r="AS73">
        <v>40.799999999999997</v>
      </c>
      <c r="AT73">
        <v>52</v>
      </c>
      <c r="AU73">
        <v>78</v>
      </c>
      <c r="AV73">
        <v>1</v>
      </c>
    </row>
    <row r="74" spans="1:48" x14ac:dyDescent="0.3">
      <c r="A74" t="s">
        <v>63</v>
      </c>
      <c r="B74">
        <v>0</v>
      </c>
      <c r="C74">
        <v>0</v>
      </c>
      <c r="D74">
        <v>0</v>
      </c>
      <c r="E74">
        <v>0</v>
      </c>
      <c r="F74">
        <v>0</v>
      </c>
      <c r="G74">
        <v>1</v>
      </c>
      <c r="H74">
        <v>11155</v>
      </c>
      <c r="I74">
        <v>9.3196431068666321</v>
      </c>
      <c r="J74">
        <v>1.133</v>
      </c>
      <c r="K74">
        <v>1.454419637</v>
      </c>
      <c r="L74">
        <v>1.2836890000000001</v>
      </c>
      <c r="M74" t="s">
        <v>44</v>
      </c>
      <c r="N74" t="s">
        <v>64</v>
      </c>
      <c r="O74" t="s">
        <v>46</v>
      </c>
      <c r="P74">
        <v>0</v>
      </c>
      <c r="Q74">
        <v>0</v>
      </c>
      <c r="R74">
        <v>0</v>
      </c>
      <c r="S74">
        <v>1</v>
      </c>
      <c r="T74">
        <v>0</v>
      </c>
      <c r="U74" t="s">
        <v>66</v>
      </c>
      <c r="V74">
        <v>0</v>
      </c>
      <c r="W74">
        <v>1</v>
      </c>
      <c r="X74">
        <v>0</v>
      </c>
      <c r="Y74">
        <v>0</v>
      </c>
      <c r="Z74">
        <v>0</v>
      </c>
      <c r="AA74">
        <v>0</v>
      </c>
      <c r="AB74">
        <v>1</v>
      </c>
      <c r="AC74">
        <v>0</v>
      </c>
      <c r="AD74" t="s">
        <v>57</v>
      </c>
      <c r="AE74">
        <v>1</v>
      </c>
      <c r="AF74">
        <v>1</v>
      </c>
      <c r="AG74">
        <v>1</v>
      </c>
      <c r="AH74">
        <v>1</v>
      </c>
      <c r="AI74">
        <v>1</v>
      </c>
      <c r="AJ74">
        <v>1</v>
      </c>
      <c r="AK74">
        <v>1</v>
      </c>
      <c r="AL74">
        <v>0</v>
      </c>
      <c r="AM74">
        <v>1</v>
      </c>
      <c r="AN74">
        <v>0</v>
      </c>
      <c r="AO74" t="s">
        <v>58</v>
      </c>
      <c r="AP74">
        <v>61.1</v>
      </c>
      <c r="AQ74">
        <v>56.4</v>
      </c>
      <c r="AR74">
        <v>34.200000000000003</v>
      </c>
      <c r="AS74">
        <v>40.799999999999997</v>
      </c>
      <c r="AT74">
        <v>53</v>
      </c>
      <c r="AU74">
        <v>78</v>
      </c>
      <c r="AV74">
        <v>1</v>
      </c>
    </row>
    <row r="75" spans="1:48" x14ac:dyDescent="0.3">
      <c r="A75" t="s">
        <v>54</v>
      </c>
      <c r="B75">
        <v>0</v>
      </c>
      <c r="C75">
        <v>1</v>
      </c>
      <c r="D75">
        <v>0</v>
      </c>
      <c r="E75">
        <v>0</v>
      </c>
      <c r="F75">
        <v>0</v>
      </c>
      <c r="G75">
        <v>0</v>
      </c>
      <c r="H75">
        <v>19153</v>
      </c>
      <c r="I75">
        <v>9.8602146403026616</v>
      </c>
      <c r="J75">
        <v>1.6659999999999999</v>
      </c>
      <c r="K75">
        <v>4.6240762959999993</v>
      </c>
      <c r="L75">
        <v>2.7755559999999999</v>
      </c>
      <c r="M75" t="s">
        <v>44</v>
      </c>
      <c r="N75" t="s">
        <v>55</v>
      </c>
      <c r="O75" t="s">
        <v>46</v>
      </c>
      <c r="P75">
        <v>0</v>
      </c>
      <c r="Q75">
        <v>0</v>
      </c>
      <c r="R75">
        <v>0</v>
      </c>
      <c r="S75">
        <v>1</v>
      </c>
      <c r="T75">
        <v>0</v>
      </c>
      <c r="U75" t="s">
        <v>47</v>
      </c>
      <c r="V75">
        <v>0</v>
      </c>
      <c r="W75">
        <v>1</v>
      </c>
      <c r="X75">
        <v>0</v>
      </c>
      <c r="Y75">
        <v>0</v>
      </c>
      <c r="Z75">
        <v>0</v>
      </c>
      <c r="AA75">
        <v>1</v>
      </c>
      <c r="AB75">
        <v>0</v>
      </c>
      <c r="AC75">
        <v>0</v>
      </c>
      <c r="AD75" t="s">
        <v>57</v>
      </c>
      <c r="AE75">
        <v>1</v>
      </c>
      <c r="AF75">
        <v>1</v>
      </c>
      <c r="AG75">
        <v>0</v>
      </c>
      <c r="AH75">
        <v>1</v>
      </c>
      <c r="AI75">
        <v>1</v>
      </c>
      <c r="AJ75">
        <v>1</v>
      </c>
      <c r="AK75">
        <v>1</v>
      </c>
      <c r="AL75">
        <v>1</v>
      </c>
      <c r="AM75">
        <v>1</v>
      </c>
      <c r="AN75">
        <v>0</v>
      </c>
      <c r="AO75" t="s">
        <v>58</v>
      </c>
      <c r="AP75">
        <v>61.9</v>
      </c>
      <c r="AQ75">
        <v>56.3</v>
      </c>
      <c r="AR75">
        <v>34.700000000000003</v>
      </c>
      <c r="AS75">
        <v>40.799999999999997</v>
      </c>
      <c r="AT75">
        <v>50</v>
      </c>
      <c r="AU75">
        <v>78</v>
      </c>
      <c r="AV75">
        <v>1</v>
      </c>
    </row>
    <row r="76" spans="1:48" x14ac:dyDescent="0.3">
      <c r="A76" t="s">
        <v>63</v>
      </c>
      <c r="B76">
        <v>0</v>
      </c>
      <c r="C76">
        <v>0</v>
      </c>
      <c r="D76">
        <v>0</v>
      </c>
      <c r="E76">
        <v>0</v>
      </c>
      <c r="F76">
        <v>0</v>
      </c>
      <c r="G76">
        <v>1</v>
      </c>
      <c r="H76">
        <v>15588</v>
      </c>
      <c r="I76">
        <v>9.6542566664586005</v>
      </c>
      <c r="J76">
        <v>1.621</v>
      </c>
      <c r="K76">
        <v>4.259406061</v>
      </c>
      <c r="L76">
        <v>2.6276410000000001</v>
      </c>
      <c r="M76" t="s">
        <v>44</v>
      </c>
      <c r="N76" t="s">
        <v>64</v>
      </c>
      <c r="O76" t="s">
        <v>52</v>
      </c>
      <c r="P76">
        <v>0</v>
      </c>
      <c r="Q76">
        <v>0</v>
      </c>
      <c r="R76">
        <v>0</v>
      </c>
      <c r="S76">
        <v>0</v>
      </c>
      <c r="T76">
        <v>1</v>
      </c>
      <c r="U76" t="s">
        <v>47</v>
      </c>
      <c r="V76">
        <v>0</v>
      </c>
      <c r="W76">
        <v>1</v>
      </c>
      <c r="X76">
        <v>0</v>
      </c>
      <c r="Y76">
        <v>0</v>
      </c>
      <c r="Z76">
        <v>0</v>
      </c>
      <c r="AA76">
        <v>1</v>
      </c>
      <c r="AB76">
        <v>0</v>
      </c>
      <c r="AC76">
        <v>0</v>
      </c>
      <c r="AD76" t="s">
        <v>57</v>
      </c>
      <c r="AE76">
        <v>1</v>
      </c>
      <c r="AF76">
        <v>1</v>
      </c>
      <c r="AG76">
        <v>0</v>
      </c>
      <c r="AH76">
        <v>1</v>
      </c>
      <c r="AI76">
        <v>1</v>
      </c>
      <c r="AJ76">
        <v>1</v>
      </c>
      <c r="AK76">
        <v>1</v>
      </c>
      <c r="AL76">
        <v>0</v>
      </c>
      <c r="AM76">
        <v>1</v>
      </c>
      <c r="AN76">
        <v>0</v>
      </c>
      <c r="AO76" t="s">
        <v>58</v>
      </c>
      <c r="AP76">
        <v>61.3</v>
      </c>
      <c r="AQ76">
        <v>56.4</v>
      </c>
      <c r="AR76">
        <v>34.6</v>
      </c>
      <c r="AS76">
        <v>40.6</v>
      </c>
      <c r="AT76">
        <v>53</v>
      </c>
      <c r="AU76">
        <v>76</v>
      </c>
      <c r="AV76">
        <v>1</v>
      </c>
    </row>
    <row r="77" spans="1:48" x14ac:dyDescent="0.3">
      <c r="A77" t="s">
        <v>68</v>
      </c>
      <c r="B77">
        <v>0</v>
      </c>
      <c r="C77">
        <v>0</v>
      </c>
      <c r="D77">
        <v>1</v>
      </c>
      <c r="E77">
        <v>0</v>
      </c>
      <c r="F77">
        <v>0</v>
      </c>
      <c r="G77">
        <v>0</v>
      </c>
      <c r="H77">
        <v>9162</v>
      </c>
      <c r="I77">
        <v>9.1228197744466879</v>
      </c>
      <c r="J77">
        <v>1.1100000000000001</v>
      </c>
      <c r="K77">
        <v>1.3676310000000003</v>
      </c>
      <c r="L77">
        <v>1.2321000000000002</v>
      </c>
      <c r="M77" t="s">
        <v>69</v>
      </c>
      <c r="N77" t="s">
        <v>64</v>
      </c>
      <c r="O77" t="s">
        <v>52</v>
      </c>
      <c r="P77">
        <v>0</v>
      </c>
      <c r="Q77">
        <v>0</v>
      </c>
      <c r="R77">
        <v>0</v>
      </c>
      <c r="S77">
        <v>0</v>
      </c>
      <c r="T77">
        <v>1</v>
      </c>
      <c r="U77" t="s">
        <v>47</v>
      </c>
      <c r="V77">
        <v>0</v>
      </c>
      <c r="W77">
        <v>1</v>
      </c>
      <c r="X77">
        <v>0</v>
      </c>
      <c r="Y77">
        <v>0</v>
      </c>
      <c r="Z77">
        <v>0</v>
      </c>
      <c r="AA77">
        <v>1</v>
      </c>
      <c r="AB77">
        <v>0</v>
      </c>
      <c r="AC77">
        <v>0</v>
      </c>
      <c r="AD77" t="s">
        <v>57</v>
      </c>
      <c r="AE77">
        <v>1</v>
      </c>
      <c r="AF77">
        <v>1</v>
      </c>
      <c r="AG77">
        <v>0</v>
      </c>
      <c r="AH77">
        <v>1</v>
      </c>
      <c r="AI77">
        <v>1</v>
      </c>
      <c r="AJ77">
        <v>1</v>
      </c>
      <c r="AK77">
        <v>1</v>
      </c>
      <c r="AL77">
        <v>0</v>
      </c>
      <c r="AM77">
        <v>1</v>
      </c>
      <c r="AN77">
        <v>1</v>
      </c>
      <c r="AO77" t="s">
        <v>58</v>
      </c>
      <c r="AP77">
        <v>60.8</v>
      </c>
      <c r="AQ77">
        <v>56.5</v>
      </c>
      <c r="AR77">
        <v>34.299999999999997</v>
      </c>
      <c r="AS77">
        <v>40.700000000000003</v>
      </c>
      <c r="AT77">
        <v>51</v>
      </c>
      <c r="AU77">
        <v>77</v>
      </c>
      <c r="AV77">
        <v>1</v>
      </c>
    </row>
    <row r="78" spans="1:48" x14ac:dyDescent="0.3">
      <c r="A78" t="s">
        <v>50</v>
      </c>
      <c r="B78">
        <v>1</v>
      </c>
      <c r="C78">
        <v>0</v>
      </c>
      <c r="D78">
        <v>0</v>
      </c>
      <c r="E78">
        <v>0</v>
      </c>
      <c r="F78">
        <v>0</v>
      </c>
      <c r="G78">
        <v>0</v>
      </c>
      <c r="H78">
        <v>14123.914999999999</v>
      </c>
      <c r="I78">
        <v>9.5556247389049904</v>
      </c>
      <c r="J78">
        <v>1.33</v>
      </c>
      <c r="K78">
        <v>2.3526370000000005</v>
      </c>
      <c r="L78">
        <v>1.7689000000000001</v>
      </c>
      <c r="M78" t="s">
        <v>44</v>
      </c>
      <c r="N78" t="s">
        <v>51</v>
      </c>
      <c r="O78" t="s">
        <v>67</v>
      </c>
      <c r="P78">
        <v>0</v>
      </c>
      <c r="Q78">
        <v>1</v>
      </c>
      <c r="R78">
        <v>0</v>
      </c>
      <c r="S78">
        <v>0</v>
      </c>
      <c r="T78">
        <v>0</v>
      </c>
      <c r="U78" t="s">
        <v>47</v>
      </c>
      <c r="V78">
        <v>0</v>
      </c>
      <c r="W78">
        <v>1</v>
      </c>
      <c r="X78">
        <v>0</v>
      </c>
      <c r="Y78">
        <v>0</v>
      </c>
      <c r="Z78">
        <v>0</v>
      </c>
      <c r="AA78">
        <v>1</v>
      </c>
      <c r="AB78">
        <v>0</v>
      </c>
      <c r="AC78">
        <v>0</v>
      </c>
      <c r="AD78" t="s">
        <v>48</v>
      </c>
      <c r="AE78">
        <v>0</v>
      </c>
      <c r="AF78">
        <v>0</v>
      </c>
      <c r="AG78">
        <v>0</v>
      </c>
      <c r="AH78">
        <v>0</v>
      </c>
      <c r="AI78">
        <v>1</v>
      </c>
      <c r="AJ78">
        <v>1</v>
      </c>
      <c r="AK78">
        <v>1</v>
      </c>
      <c r="AL78">
        <v>0</v>
      </c>
      <c r="AM78">
        <v>0</v>
      </c>
      <c r="AN78">
        <v>0</v>
      </c>
      <c r="AO78" t="s">
        <v>49</v>
      </c>
      <c r="AP78">
        <v>61.7</v>
      </c>
      <c r="AQ78">
        <v>56</v>
      </c>
      <c r="AR78">
        <v>35</v>
      </c>
      <c r="AS78">
        <v>40.6</v>
      </c>
      <c r="AT78">
        <v>55</v>
      </c>
      <c r="AU78">
        <v>80</v>
      </c>
      <c r="AV78">
        <v>1</v>
      </c>
    </row>
    <row r="79" spans="1:48" x14ac:dyDescent="0.3">
      <c r="A79" t="s">
        <v>50</v>
      </c>
      <c r="B79">
        <v>1</v>
      </c>
      <c r="C79">
        <v>0</v>
      </c>
      <c r="D79">
        <v>0</v>
      </c>
      <c r="E79">
        <v>0</v>
      </c>
      <c r="F79">
        <v>0</v>
      </c>
      <c r="G79">
        <v>0</v>
      </c>
      <c r="H79">
        <v>17866.915000000001</v>
      </c>
      <c r="I79">
        <v>9.7907059575479209</v>
      </c>
      <c r="J79">
        <v>1.59</v>
      </c>
      <c r="K79">
        <v>4.0196790000000009</v>
      </c>
      <c r="L79">
        <v>2.5281000000000002</v>
      </c>
      <c r="M79" t="s">
        <v>44</v>
      </c>
      <c r="N79" t="s">
        <v>51</v>
      </c>
      <c r="O79" t="s">
        <v>61</v>
      </c>
      <c r="P79">
        <v>0</v>
      </c>
      <c r="Q79">
        <v>0</v>
      </c>
      <c r="R79">
        <v>1</v>
      </c>
      <c r="S79">
        <v>0</v>
      </c>
      <c r="T79">
        <v>0</v>
      </c>
      <c r="U79" t="s">
        <v>47</v>
      </c>
      <c r="V79">
        <v>0</v>
      </c>
      <c r="W79">
        <v>1</v>
      </c>
      <c r="X79">
        <v>0</v>
      </c>
      <c r="Y79">
        <v>0</v>
      </c>
      <c r="Z79">
        <v>0</v>
      </c>
      <c r="AA79">
        <v>1</v>
      </c>
      <c r="AB79">
        <v>0</v>
      </c>
      <c r="AC79">
        <v>0</v>
      </c>
      <c r="AD79" t="s">
        <v>48</v>
      </c>
      <c r="AE79">
        <v>0</v>
      </c>
      <c r="AF79">
        <v>1</v>
      </c>
      <c r="AG79">
        <v>0</v>
      </c>
      <c r="AH79">
        <v>0</v>
      </c>
      <c r="AI79">
        <v>0</v>
      </c>
      <c r="AJ79">
        <v>1</v>
      </c>
      <c r="AK79">
        <v>1</v>
      </c>
      <c r="AL79">
        <v>0</v>
      </c>
      <c r="AM79">
        <v>0</v>
      </c>
      <c r="AN79">
        <v>0</v>
      </c>
      <c r="AO79" t="s">
        <v>49</v>
      </c>
      <c r="AP79">
        <v>61.8</v>
      </c>
      <c r="AQ79">
        <v>57</v>
      </c>
      <c r="AR79">
        <v>35</v>
      </c>
      <c r="AS79">
        <v>41</v>
      </c>
      <c r="AT79">
        <v>55</v>
      </c>
      <c r="AU79">
        <v>80</v>
      </c>
      <c r="AV79">
        <v>1</v>
      </c>
    </row>
    <row r="80" spans="1:48" x14ac:dyDescent="0.3">
      <c r="A80" t="s">
        <v>50</v>
      </c>
      <c r="B80">
        <v>1</v>
      </c>
      <c r="C80">
        <v>0</v>
      </c>
      <c r="D80">
        <v>0</v>
      </c>
      <c r="E80">
        <v>0</v>
      </c>
      <c r="F80">
        <v>0</v>
      </c>
      <c r="G80">
        <v>0</v>
      </c>
      <c r="H80">
        <v>16776.52</v>
      </c>
      <c r="I80">
        <v>9.7277355687632667</v>
      </c>
      <c r="J80">
        <v>1.4</v>
      </c>
      <c r="K80">
        <v>2.7439999999999993</v>
      </c>
      <c r="L80">
        <v>1.9599999999999997</v>
      </c>
      <c r="M80" t="s">
        <v>44</v>
      </c>
      <c r="N80" t="s">
        <v>51</v>
      </c>
      <c r="O80" t="s">
        <v>46</v>
      </c>
      <c r="P80">
        <v>0</v>
      </c>
      <c r="Q80">
        <v>0</v>
      </c>
      <c r="R80">
        <v>0</v>
      </c>
      <c r="S80">
        <v>1</v>
      </c>
      <c r="T80">
        <v>0</v>
      </c>
      <c r="U80" t="s">
        <v>66</v>
      </c>
      <c r="V80">
        <v>0</v>
      </c>
      <c r="W80">
        <v>1</v>
      </c>
      <c r="X80">
        <v>0</v>
      </c>
      <c r="Y80">
        <v>0</v>
      </c>
      <c r="Z80">
        <v>0</v>
      </c>
      <c r="AA80">
        <v>0</v>
      </c>
      <c r="AB80">
        <v>1</v>
      </c>
      <c r="AC80">
        <v>0</v>
      </c>
      <c r="AD80" t="s">
        <v>48</v>
      </c>
      <c r="AE80">
        <v>0</v>
      </c>
      <c r="AF80">
        <v>1</v>
      </c>
      <c r="AG80">
        <v>1</v>
      </c>
      <c r="AH80">
        <v>0</v>
      </c>
      <c r="AI80">
        <v>1</v>
      </c>
      <c r="AJ80">
        <v>1</v>
      </c>
      <c r="AK80">
        <v>1</v>
      </c>
      <c r="AL80">
        <v>1</v>
      </c>
      <c r="AM80">
        <v>0</v>
      </c>
      <c r="AN80">
        <v>0</v>
      </c>
      <c r="AO80" t="s">
        <v>49</v>
      </c>
      <c r="AP80">
        <v>61.9</v>
      </c>
      <c r="AQ80">
        <v>55</v>
      </c>
      <c r="AR80">
        <v>35</v>
      </c>
      <c r="AS80">
        <v>40.6</v>
      </c>
      <c r="AT80">
        <v>50</v>
      </c>
      <c r="AU80">
        <v>80</v>
      </c>
      <c r="AV80">
        <v>1</v>
      </c>
    </row>
    <row r="81" spans="1:48" x14ac:dyDescent="0.3">
      <c r="A81" t="s">
        <v>68</v>
      </c>
      <c r="B81">
        <v>0</v>
      </c>
      <c r="C81">
        <v>0</v>
      </c>
      <c r="D81">
        <v>1</v>
      </c>
      <c r="E81">
        <v>0</v>
      </c>
      <c r="F81">
        <v>0</v>
      </c>
      <c r="G81">
        <v>0</v>
      </c>
      <c r="H81">
        <v>10822</v>
      </c>
      <c r="I81">
        <v>9.2893363782026803</v>
      </c>
      <c r="J81">
        <v>1.04</v>
      </c>
      <c r="K81">
        <v>1.1248640000000001</v>
      </c>
      <c r="L81">
        <v>1.0816000000000001</v>
      </c>
      <c r="M81" t="s">
        <v>69</v>
      </c>
      <c r="N81" t="s">
        <v>64</v>
      </c>
      <c r="O81" t="s">
        <v>61</v>
      </c>
      <c r="P81">
        <v>0</v>
      </c>
      <c r="Q81">
        <v>0</v>
      </c>
      <c r="R81">
        <v>1</v>
      </c>
      <c r="S81">
        <v>0</v>
      </c>
      <c r="T81">
        <v>0</v>
      </c>
      <c r="U81" t="s">
        <v>47</v>
      </c>
      <c r="V81">
        <v>0</v>
      </c>
      <c r="W81">
        <v>1</v>
      </c>
      <c r="X81">
        <v>0</v>
      </c>
      <c r="Y81">
        <v>0</v>
      </c>
      <c r="Z81">
        <v>0</v>
      </c>
      <c r="AA81">
        <v>1</v>
      </c>
      <c r="AB81">
        <v>0</v>
      </c>
      <c r="AC81">
        <v>0</v>
      </c>
      <c r="AD81" t="s">
        <v>57</v>
      </c>
      <c r="AE81">
        <v>1</v>
      </c>
      <c r="AF81">
        <v>1</v>
      </c>
      <c r="AG81">
        <v>1</v>
      </c>
      <c r="AH81">
        <v>1</v>
      </c>
      <c r="AI81">
        <v>1</v>
      </c>
      <c r="AJ81">
        <v>1</v>
      </c>
      <c r="AK81">
        <v>0</v>
      </c>
      <c r="AL81">
        <v>1</v>
      </c>
      <c r="AM81">
        <v>0</v>
      </c>
      <c r="AN81">
        <v>0</v>
      </c>
      <c r="AO81" t="s">
        <v>58</v>
      </c>
      <c r="AP81">
        <v>61.2</v>
      </c>
      <c r="AQ81">
        <v>57.2</v>
      </c>
      <c r="AR81">
        <v>34.700000000000003</v>
      </c>
      <c r="AS81">
        <v>40.700000000000003</v>
      </c>
      <c r="AT81">
        <v>50</v>
      </c>
      <c r="AU81">
        <v>76</v>
      </c>
      <c r="AV81">
        <v>1</v>
      </c>
    </row>
    <row r="82" spans="1:48" x14ac:dyDescent="0.3">
      <c r="A82" t="s">
        <v>68</v>
      </c>
      <c r="B82">
        <v>0</v>
      </c>
      <c r="C82">
        <v>0</v>
      </c>
      <c r="D82">
        <v>1</v>
      </c>
      <c r="E82">
        <v>0</v>
      </c>
      <c r="F82">
        <v>0</v>
      </c>
      <c r="G82">
        <v>0</v>
      </c>
      <c r="H82">
        <v>34881</v>
      </c>
      <c r="I82">
        <v>10.459697547336718</v>
      </c>
      <c r="J82">
        <v>2.0699999999999998</v>
      </c>
      <c r="K82">
        <v>8.8697429999999979</v>
      </c>
      <c r="L82">
        <v>4.2848999999999995</v>
      </c>
      <c r="M82" t="s">
        <v>69</v>
      </c>
      <c r="N82" t="s">
        <v>64</v>
      </c>
      <c r="O82" t="s">
        <v>46</v>
      </c>
      <c r="P82">
        <v>0</v>
      </c>
      <c r="Q82">
        <v>0</v>
      </c>
      <c r="R82">
        <v>0</v>
      </c>
      <c r="S82">
        <v>1</v>
      </c>
      <c r="T82">
        <v>0</v>
      </c>
      <c r="U82" t="s">
        <v>47</v>
      </c>
      <c r="V82">
        <v>0</v>
      </c>
      <c r="W82">
        <v>1</v>
      </c>
      <c r="X82">
        <v>0</v>
      </c>
      <c r="Y82">
        <v>0</v>
      </c>
      <c r="Z82">
        <v>0</v>
      </c>
      <c r="AA82">
        <v>1</v>
      </c>
      <c r="AB82">
        <v>0</v>
      </c>
      <c r="AC82">
        <v>0</v>
      </c>
      <c r="AD82" t="s">
        <v>57</v>
      </c>
      <c r="AE82">
        <v>1</v>
      </c>
      <c r="AF82">
        <v>1</v>
      </c>
      <c r="AG82">
        <v>0</v>
      </c>
      <c r="AH82">
        <v>1</v>
      </c>
      <c r="AI82">
        <v>1</v>
      </c>
      <c r="AJ82">
        <v>1</v>
      </c>
      <c r="AK82">
        <v>1</v>
      </c>
      <c r="AL82">
        <v>1</v>
      </c>
      <c r="AM82">
        <v>1</v>
      </c>
      <c r="AN82">
        <v>1</v>
      </c>
      <c r="AO82" t="s">
        <v>58</v>
      </c>
      <c r="AP82">
        <v>61.8</v>
      </c>
      <c r="AQ82">
        <v>55.5</v>
      </c>
      <c r="AR82">
        <v>34.299999999999997</v>
      </c>
      <c r="AS82">
        <v>40.799999999999997</v>
      </c>
      <c r="AT82">
        <v>50</v>
      </c>
      <c r="AU82">
        <v>77</v>
      </c>
      <c r="AV82">
        <v>1</v>
      </c>
    </row>
    <row r="83" spans="1:48" x14ac:dyDescent="0.3">
      <c r="A83" t="s">
        <v>50</v>
      </c>
      <c r="B83">
        <v>1</v>
      </c>
      <c r="C83">
        <v>0</v>
      </c>
      <c r="D83">
        <v>0</v>
      </c>
      <c r="E83">
        <v>0</v>
      </c>
      <c r="F83">
        <v>0</v>
      </c>
      <c r="G83">
        <v>0</v>
      </c>
      <c r="H83">
        <v>13524.05</v>
      </c>
      <c r="I83">
        <v>9.5122248609519691</v>
      </c>
      <c r="J83">
        <v>1.23</v>
      </c>
      <c r="K83">
        <v>1.8608669999999998</v>
      </c>
      <c r="L83">
        <v>1.5128999999999999</v>
      </c>
      <c r="M83" t="s">
        <v>44</v>
      </c>
      <c r="N83" t="s">
        <v>51</v>
      </c>
      <c r="O83" t="s">
        <v>46</v>
      </c>
      <c r="P83">
        <v>0</v>
      </c>
      <c r="Q83">
        <v>0</v>
      </c>
      <c r="R83">
        <v>0</v>
      </c>
      <c r="S83">
        <v>1</v>
      </c>
      <c r="T83">
        <v>0</v>
      </c>
      <c r="U83" t="s">
        <v>66</v>
      </c>
      <c r="V83">
        <v>0</v>
      </c>
      <c r="W83">
        <v>1</v>
      </c>
      <c r="X83">
        <v>0</v>
      </c>
      <c r="Y83">
        <v>0</v>
      </c>
      <c r="Z83">
        <v>0</v>
      </c>
      <c r="AA83">
        <v>0</v>
      </c>
      <c r="AB83">
        <v>1</v>
      </c>
      <c r="AC83">
        <v>0</v>
      </c>
      <c r="AD83" t="s">
        <v>62</v>
      </c>
      <c r="AE83">
        <v>1</v>
      </c>
      <c r="AF83">
        <v>1</v>
      </c>
      <c r="AG83">
        <v>1</v>
      </c>
      <c r="AH83">
        <v>0</v>
      </c>
      <c r="AI83">
        <v>0</v>
      </c>
      <c r="AJ83">
        <v>1</v>
      </c>
      <c r="AK83">
        <v>0</v>
      </c>
      <c r="AL83">
        <v>1</v>
      </c>
      <c r="AM83">
        <v>0</v>
      </c>
      <c r="AN83">
        <v>0</v>
      </c>
      <c r="AO83" t="s">
        <v>49</v>
      </c>
      <c r="AP83">
        <v>60.6</v>
      </c>
      <c r="AQ83">
        <v>58</v>
      </c>
      <c r="AR83">
        <v>34</v>
      </c>
      <c r="AS83">
        <v>41</v>
      </c>
      <c r="AT83">
        <v>50</v>
      </c>
      <c r="AU83">
        <v>80</v>
      </c>
      <c r="AV83">
        <v>1</v>
      </c>
    </row>
    <row r="84" spans="1:48" x14ac:dyDescent="0.3">
      <c r="A84" t="s">
        <v>68</v>
      </c>
      <c r="B84">
        <v>0</v>
      </c>
      <c r="C84">
        <v>0</v>
      </c>
      <c r="D84">
        <v>1</v>
      </c>
      <c r="E84">
        <v>0</v>
      </c>
      <c r="F84">
        <v>0</v>
      </c>
      <c r="G84">
        <v>0</v>
      </c>
      <c r="H84">
        <v>9322</v>
      </c>
      <c r="I84">
        <v>9.1401324769326866</v>
      </c>
      <c r="J84">
        <v>1.07</v>
      </c>
      <c r="K84">
        <v>1.2250430000000001</v>
      </c>
      <c r="L84">
        <v>1.1449</v>
      </c>
      <c r="M84" t="s">
        <v>69</v>
      </c>
      <c r="N84" t="s">
        <v>64</v>
      </c>
      <c r="O84" t="s">
        <v>52</v>
      </c>
      <c r="P84">
        <v>0</v>
      </c>
      <c r="Q84">
        <v>0</v>
      </c>
      <c r="R84">
        <v>0</v>
      </c>
      <c r="S84">
        <v>0</v>
      </c>
      <c r="T84">
        <v>1</v>
      </c>
      <c r="U84" t="s">
        <v>47</v>
      </c>
      <c r="V84">
        <v>0</v>
      </c>
      <c r="W84">
        <v>1</v>
      </c>
      <c r="X84">
        <v>0</v>
      </c>
      <c r="Y84">
        <v>0</v>
      </c>
      <c r="Z84">
        <v>0</v>
      </c>
      <c r="AA84">
        <v>1</v>
      </c>
      <c r="AB84">
        <v>0</v>
      </c>
      <c r="AC84">
        <v>0</v>
      </c>
      <c r="AD84" t="s">
        <v>57</v>
      </c>
      <c r="AE84">
        <v>1</v>
      </c>
      <c r="AF84">
        <v>1</v>
      </c>
      <c r="AG84">
        <v>1</v>
      </c>
      <c r="AH84">
        <v>1</v>
      </c>
      <c r="AI84">
        <v>1</v>
      </c>
      <c r="AJ84">
        <v>1</v>
      </c>
      <c r="AK84">
        <v>1</v>
      </c>
      <c r="AL84">
        <v>0</v>
      </c>
      <c r="AM84">
        <v>1</v>
      </c>
      <c r="AN84">
        <v>0</v>
      </c>
      <c r="AO84" t="s">
        <v>58</v>
      </c>
      <c r="AP84">
        <v>61.4</v>
      </c>
      <c r="AQ84">
        <v>55.4</v>
      </c>
      <c r="AR84">
        <v>34.200000000000003</v>
      </c>
      <c r="AS84">
        <v>40.700000000000003</v>
      </c>
      <c r="AT84">
        <v>51</v>
      </c>
      <c r="AU84">
        <v>75</v>
      </c>
      <c r="AV84">
        <v>1</v>
      </c>
    </row>
    <row r="85" spans="1:48" x14ac:dyDescent="0.3">
      <c r="A85" t="s">
        <v>50</v>
      </c>
      <c r="B85">
        <v>1</v>
      </c>
      <c r="C85">
        <v>0</v>
      </c>
      <c r="D85">
        <v>0</v>
      </c>
      <c r="E85">
        <v>0</v>
      </c>
      <c r="F85">
        <v>0</v>
      </c>
      <c r="G85">
        <v>0</v>
      </c>
      <c r="H85">
        <v>12883.8</v>
      </c>
      <c r="I85">
        <v>9.4637259872011423</v>
      </c>
      <c r="J85">
        <v>1.29</v>
      </c>
      <c r="K85">
        <v>2.1466890000000003</v>
      </c>
      <c r="L85">
        <v>1.6641000000000001</v>
      </c>
      <c r="M85" t="s">
        <v>44</v>
      </c>
      <c r="N85" t="s">
        <v>51</v>
      </c>
      <c r="O85" t="s">
        <v>46</v>
      </c>
      <c r="P85">
        <v>0</v>
      </c>
      <c r="Q85">
        <v>0</v>
      </c>
      <c r="R85">
        <v>0</v>
      </c>
      <c r="S85">
        <v>1</v>
      </c>
      <c r="T85">
        <v>0</v>
      </c>
      <c r="U85" t="s">
        <v>66</v>
      </c>
      <c r="V85">
        <v>0</v>
      </c>
      <c r="W85">
        <v>1</v>
      </c>
      <c r="X85">
        <v>0</v>
      </c>
      <c r="Y85">
        <v>0</v>
      </c>
      <c r="Z85">
        <v>0</v>
      </c>
      <c r="AA85">
        <v>0</v>
      </c>
      <c r="AB85">
        <v>1</v>
      </c>
      <c r="AC85">
        <v>0</v>
      </c>
      <c r="AD85" t="s">
        <v>62</v>
      </c>
      <c r="AE85">
        <v>1</v>
      </c>
      <c r="AF85">
        <v>1</v>
      </c>
      <c r="AG85">
        <v>1</v>
      </c>
      <c r="AH85">
        <v>0</v>
      </c>
      <c r="AI85">
        <v>1</v>
      </c>
      <c r="AJ85">
        <v>1</v>
      </c>
      <c r="AK85">
        <v>1</v>
      </c>
      <c r="AL85">
        <v>1</v>
      </c>
      <c r="AM85">
        <v>0</v>
      </c>
      <c r="AN85">
        <v>0</v>
      </c>
      <c r="AO85" t="s">
        <v>49</v>
      </c>
      <c r="AP85">
        <v>61.9</v>
      </c>
      <c r="AQ85">
        <v>57</v>
      </c>
      <c r="AR85">
        <v>35.5</v>
      </c>
      <c r="AS85">
        <v>40.799999999999997</v>
      </c>
      <c r="AT85">
        <v>50</v>
      </c>
      <c r="AU85">
        <v>80</v>
      </c>
      <c r="AV85">
        <v>1</v>
      </c>
    </row>
    <row r="86" spans="1:48" x14ac:dyDescent="0.3">
      <c r="A86" t="s">
        <v>50</v>
      </c>
      <c r="B86">
        <v>1</v>
      </c>
      <c r="C86">
        <v>0</v>
      </c>
      <c r="D86">
        <v>0</v>
      </c>
      <c r="E86">
        <v>0</v>
      </c>
      <c r="F86">
        <v>0</v>
      </c>
      <c r="G86">
        <v>0</v>
      </c>
      <c r="H86">
        <v>9065.94</v>
      </c>
      <c r="I86">
        <v>9.112279813345209</v>
      </c>
      <c r="J86">
        <v>1.1000000000000001</v>
      </c>
      <c r="K86">
        <v>1.3310000000000004</v>
      </c>
      <c r="L86">
        <v>1.2100000000000002</v>
      </c>
      <c r="M86" t="s">
        <v>44</v>
      </c>
      <c r="N86" t="s">
        <v>51</v>
      </c>
      <c r="O86" t="s">
        <v>46</v>
      </c>
      <c r="P86">
        <v>0</v>
      </c>
      <c r="Q86">
        <v>0</v>
      </c>
      <c r="R86">
        <v>0</v>
      </c>
      <c r="S86">
        <v>1</v>
      </c>
      <c r="T86">
        <v>0</v>
      </c>
      <c r="U86" t="s">
        <v>56</v>
      </c>
      <c r="V86">
        <v>0</v>
      </c>
      <c r="W86">
        <v>1</v>
      </c>
      <c r="X86">
        <v>0</v>
      </c>
      <c r="Y86">
        <v>0</v>
      </c>
      <c r="Z86">
        <v>1</v>
      </c>
      <c r="AA86">
        <v>0</v>
      </c>
      <c r="AB86">
        <v>0</v>
      </c>
      <c r="AC86">
        <v>0</v>
      </c>
      <c r="AD86" t="s">
        <v>48</v>
      </c>
      <c r="AE86">
        <v>1</v>
      </c>
      <c r="AF86">
        <v>1</v>
      </c>
      <c r="AG86">
        <v>1</v>
      </c>
      <c r="AH86">
        <v>0</v>
      </c>
      <c r="AI86">
        <v>1</v>
      </c>
      <c r="AJ86">
        <v>1</v>
      </c>
      <c r="AK86">
        <v>1</v>
      </c>
      <c r="AL86">
        <v>1</v>
      </c>
      <c r="AM86">
        <v>0</v>
      </c>
      <c r="AN86">
        <v>0</v>
      </c>
      <c r="AO86" t="s">
        <v>49</v>
      </c>
      <c r="AP86">
        <v>61.8</v>
      </c>
      <c r="AQ86">
        <v>57</v>
      </c>
      <c r="AR86">
        <v>35</v>
      </c>
      <c r="AS86">
        <v>40.799999999999997</v>
      </c>
      <c r="AT86">
        <v>45</v>
      </c>
      <c r="AU86">
        <v>75</v>
      </c>
      <c r="AV86">
        <v>1</v>
      </c>
    </row>
    <row r="87" spans="1:48" x14ac:dyDescent="0.3">
      <c r="A87" t="s">
        <v>50</v>
      </c>
      <c r="B87">
        <v>1</v>
      </c>
      <c r="C87">
        <v>0</v>
      </c>
      <c r="D87">
        <v>0</v>
      </c>
      <c r="E87">
        <v>0</v>
      </c>
      <c r="F87">
        <v>0</v>
      </c>
      <c r="G87">
        <v>0</v>
      </c>
      <c r="H87">
        <v>17683.704999999998</v>
      </c>
      <c r="I87">
        <v>9.7803988730607809</v>
      </c>
      <c r="J87">
        <v>1.44</v>
      </c>
      <c r="K87">
        <v>2.9859839999999997</v>
      </c>
      <c r="L87">
        <v>2.0735999999999999</v>
      </c>
      <c r="M87" t="s">
        <v>44</v>
      </c>
      <c r="N87" t="s">
        <v>51</v>
      </c>
      <c r="O87" t="s">
        <v>46</v>
      </c>
      <c r="P87">
        <v>0</v>
      </c>
      <c r="Q87">
        <v>0</v>
      </c>
      <c r="R87">
        <v>0</v>
      </c>
      <c r="S87">
        <v>1</v>
      </c>
      <c r="T87">
        <v>0</v>
      </c>
      <c r="U87" t="s">
        <v>66</v>
      </c>
      <c r="V87">
        <v>0</v>
      </c>
      <c r="W87">
        <v>1</v>
      </c>
      <c r="X87">
        <v>0</v>
      </c>
      <c r="Y87">
        <v>0</v>
      </c>
      <c r="Z87">
        <v>0</v>
      </c>
      <c r="AA87">
        <v>0</v>
      </c>
      <c r="AB87">
        <v>1</v>
      </c>
      <c r="AC87">
        <v>0</v>
      </c>
      <c r="AD87" t="s">
        <v>62</v>
      </c>
      <c r="AE87">
        <v>0</v>
      </c>
      <c r="AF87">
        <v>1</v>
      </c>
      <c r="AG87">
        <v>1</v>
      </c>
      <c r="AH87">
        <v>0</v>
      </c>
      <c r="AI87">
        <v>1</v>
      </c>
      <c r="AJ87">
        <v>1</v>
      </c>
      <c r="AK87">
        <v>1</v>
      </c>
      <c r="AL87">
        <v>0</v>
      </c>
      <c r="AM87">
        <v>0</v>
      </c>
      <c r="AN87">
        <v>0</v>
      </c>
      <c r="AO87" t="s">
        <v>49</v>
      </c>
      <c r="AP87">
        <v>61.1</v>
      </c>
      <c r="AQ87">
        <v>57</v>
      </c>
      <c r="AR87">
        <v>34</v>
      </c>
      <c r="AS87">
        <v>40.799999999999997</v>
      </c>
      <c r="AT87">
        <v>55</v>
      </c>
      <c r="AU87">
        <v>80</v>
      </c>
      <c r="AV87">
        <v>1</v>
      </c>
    </row>
    <row r="88" spans="1:48" x14ac:dyDescent="0.3">
      <c r="A88" t="s">
        <v>63</v>
      </c>
      <c r="B88">
        <v>0</v>
      </c>
      <c r="C88">
        <v>0</v>
      </c>
      <c r="D88">
        <v>0</v>
      </c>
      <c r="E88">
        <v>0</v>
      </c>
      <c r="F88">
        <v>0</v>
      </c>
      <c r="G88">
        <v>1</v>
      </c>
      <c r="H88">
        <v>11398</v>
      </c>
      <c r="I88">
        <v>9.3411931803949457</v>
      </c>
      <c r="J88">
        <v>1.0740000000000001</v>
      </c>
      <c r="K88">
        <v>1.2388332240000002</v>
      </c>
      <c r="L88">
        <v>1.1534760000000002</v>
      </c>
      <c r="M88" t="s">
        <v>44</v>
      </c>
      <c r="N88" t="s">
        <v>64</v>
      </c>
      <c r="O88" t="s">
        <v>67</v>
      </c>
      <c r="P88">
        <v>0</v>
      </c>
      <c r="Q88">
        <v>1</v>
      </c>
      <c r="R88">
        <v>0</v>
      </c>
      <c r="S88">
        <v>0</v>
      </c>
      <c r="T88">
        <v>0</v>
      </c>
      <c r="U88" t="s">
        <v>56</v>
      </c>
      <c r="V88">
        <v>0</v>
      </c>
      <c r="W88">
        <v>1</v>
      </c>
      <c r="X88">
        <v>0</v>
      </c>
      <c r="Y88">
        <v>0</v>
      </c>
      <c r="Z88">
        <v>1</v>
      </c>
      <c r="AA88">
        <v>0</v>
      </c>
      <c r="AB88">
        <v>0</v>
      </c>
      <c r="AC88">
        <v>0</v>
      </c>
      <c r="AD88" t="s">
        <v>70</v>
      </c>
      <c r="AE88">
        <v>1</v>
      </c>
      <c r="AF88">
        <v>1</v>
      </c>
      <c r="AG88">
        <v>0</v>
      </c>
      <c r="AH88">
        <v>1</v>
      </c>
      <c r="AI88">
        <v>1</v>
      </c>
      <c r="AJ88">
        <v>1</v>
      </c>
      <c r="AK88">
        <v>1</v>
      </c>
      <c r="AL88">
        <v>0</v>
      </c>
      <c r="AM88">
        <v>1</v>
      </c>
      <c r="AN88">
        <v>0</v>
      </c>
      <c r="AO88" t="s">
        <v>58</v>
      </c>
      <c r="AP88">
        <v>61.9</v>
      </c>
      <c r="AQ88">
        <v>55.6</v>
      </c>
      <c r="AR88">
        <v>34.9</v>
      </c>
      <c r="AS88">
        <v>40.799999999999997</v>
      </c>
      <c r="AT88">
        <v>53</v>
      </c>
      <c r="AU88">
        <v>77</v>
      </c>
      <c r="AV88">
        <v>1</v>
      </c>
    </row>
    <row r="89" spans="1:48" x14ac:dyDescent="0.3">
      <c r="A89" t="s">
        <v>50</v>
      </c>
      <c r="B89">
        <v>1</v>
      </c>
      <c r="C89">
        <v>0</v>
      </c>
      <c r="D89">
        <v>0</v>
      </c>
      <c r="E89">
        <v>0</v>
      </c>
      <c r="F89">
        <v>0</v>
      </c>
      <c r="G89">
        <v>0</v>
      </c>
      <c r="H89">
        <v>21534.07</v>
      </c>
      <c r="I89">
        <v>9.977391611043732</v>
      </c>
      <c r="J89">
        <v>1.71</v>
      </c>
      <c r="K89">
        <v>5.0002109999999993</v>
      </c>
      <c r="L89">
        <v>2.9240999999999997</v>
      </c>
      <c r="M89" t="s">
        <v>44</v>
      </c>
      <c r="N89" t="s">
        <v>51</v>
      </c>
      <c r="O89" t="s">
        <v>46</v>
      </c>
      <c r="P89">
        <v>0</v>
      </c>
      <c r="Q89">
        <v>0</v>
      </c>
      <c r="R89">
        <v>0</v>
      </c>
      <c r="S89">
        <v>1</v>
      </c>
      <c r="T89">
        <v>0</v>
      </c>
      <c r="U89" t="s">
        <v>53</v>
      </c>
      <c r="V89">
        <v>0</v>
      </c>
      <c r="W89">
        <v>1</v>
      </c>
      <c r="X89">
        <v>0</v>
      </c>
      <c r="Y89">
        <v>0</v>
      </c>
      <c r="Z89">
        <v>0</v>
      </c>
      <c r="AA89">
        <v>0</v>
      </c>
      <c r="AB89">
        <v>0</v>
      </c>
      <c r="AC89">
        <v>1</v>
      </c>
      <c r="AD89" t="s">
        <v>57</v>
      </c>
      <c r="AE89">
        <v>1</v>
      </c>
      <c r="AF89">
        <v>1</v>
      </c>
      <c r="AG89">
        <v>1</v>
      </c>
      <c r="AH89">
        <v>0</v>
      </c>
      <c r="AI89">
        <v>1</v>
      </c>
      <c r="AJ89">
        <v>1</v>
      </c>
      <c r="AK89">
        <v>1</v>
      </c>
      <c r="AL89">
        <v>0</v>
      </c>
      <c r="AM89">
        <v>0</v>
      </c>
      <c r="AN89">
        <v>0</v>
      </c>
      <c r="AO89" t="s">
        <v>49</v>
      </c>
      <c r="AP89">
        <v>61.9</v>
      </c>
      <c r="AQ89">
        <v>55</v>
      </c>
      <c r="AR89">
        <v>35.5</v>
      </c>
      <c r="AS89">
        <v>40.6</v>
      </c>
      <c r="AT89">
        <v>55</v>
      </c>
      <c r="AU89">
        <v>80</v>
      </c>
      <c r="AV89">
        <v>1</v>
      </c>
    </row>
    <row r="90" spans="1:48" x14ac:dyDescent="0.3">
      <c r="A90" t="s">
        <v>63</v>
      </c>
      <c r="B90">
        <v>0</v>
      </c>
      <c r="C90">
        <v>0</v>
      </c>
      <c r="D90">
        <v>0</v>
      </c>
      <c r="E90">
        <v>0</v>
      </c>
      <c r="F90">
        <v>0</v>
      </c>
      <c r="G90">
        <v>1</v>
      </c>
      <c r="H90">
        <v>10238</v>
      </c>
      <c r="I90">
        <v>9.233861567017529</v>
      </c>
      <c r="J90">
        <v>1.22</v>
      </c>
      <c r="K90">
        <v>1.8158479999999999</v>
      </c>
      <c r="L90">
        <v>1.4883999999999999</v>
      </c>
      <c r="M90" t="s">
        <v>44</v>
      </c>
      <c r="N90" t="s">
        <v>64</v>
      </c>
      <c r="O90" t="s">
        <v>46</v>
      </c>
      <c r="P90">
        <v>0</v>
      </c>
      <c r="Q90">
        <v>0</v>
      </c>
      <c r="R90">
        <v>0</v>
      </c>
      <c r="S90">
        <v>1</v>
      </c>
      <c r="T90">
        <v>0</v>
      </c>
      <c r="U90" t="s">
        <v>47</v>
      </c>
      <c r="V90">
        <v>0</v>
      </c>
      <c r="W90">
        <v>1</v>
      </c>
      <c r="X90">
        <v>0</v>
      </c>
      <c r="Y90">
        <v>0</v>
      </c>
      <c r="Z90">
        <v>0</v>
      </c>
      <c r="AA90">
        <v>1</v>
      </c>
      <c r="AB90">
        <v>0</v>
      </c>
      <c r="AC90">
        <v>0</v>
      </c>
      <c r="AD90" t="s">
        <v>57</v>
      </c>
      <c r="AE90">
        <v>1</v>
      </c>
      <c r="AF90">
        <v>1</v>
      </c>
      <c r="AG90">
        <v>0</v>
      </c>
      <c r="AH90">
        <v>1</v>
      </c>
      <c r="AI90">
        <v>1</v>
      </c>
      <c r="AJ90">
        <v>1</v>
      </c>
      <c r="AK90">
        <v>1</v>
      </c>
      <c r="AL90">
        <v>1</v>
      </c>
      <c r="AM90">
        <v>1</v>
      </c>
      <c r="AN90">
        <v>0</v>
      </c>
      <c r="AO90" t="s">
        <v>58</v>
      </c>
      <c r="AP90">
        <v>61.8</v>
      </c>
      <c r="AQ90">
        <v>56.1</v>
      </c>
      <c r="AR90">
        <v>34.9</v>
      </c>
      <c r="AS90">
        <v>40.799999999999997</v>
      </c>
      <c r="AT90">
        <v>50</v>
      </c>
      <c r="AU90">
        <v>76</v>
      </c>
      <c r="AV90">
        <v>1</v>
      </c>
    </row>
    <row r="91" spans="1:48" x14ac:dyDescent="0.3">
      <c r="A91" t="s">
        <v>68</v>
      </c>
      <c r="B91">
        <v>0</v>
      </c>
      <c r="C91">
        <v>0</v>
      </c>
      <c r="D91">
        <v>1</v>
      </c>
      <c r="E91">
        <v>0</v>
      </c>
      <c r="F91">
        <v>0</v>
      </c>
      <c r="G91">
        <v>0</v>
      </c>
      <c r="H91">
        <v>11920</v>
      </c>
      <c r="I91">
        <v>9.3859729406193413</v>
      </c>
      <c r="J91">
        <v>1.31</v>
      </c>
      <c r="K91">
        <v>2.2480910000000001</v>
      </c>
      <c r="L91">
        <v>1.7161000000000002</v>
      </c>
      <c r="M91" t="s">
        <v>69</v>
      </c>
      <c r="N91" t="s">
        <v>64</v>
      </c>
      <c r="O91" t="s">
        <v>52</v>
      </c>
      <c r="P91">
        <v>0</v>
      </c>
      <c r="Q91">
        <v>0</v>
      </c>
      <c r="R91">
        <v>0</v>
      </c>
      <c r="S91">
        <v>0</v>
      </c>
      <c r="T91">
        <v>1</v>
      </c>
      <c r="U91" t="s">
        <v>56</v>
      </c>
      <c r="V91">
        <v>0</v>
      </c>
      <c r="W91">
        <v>1</v>
      </c>
      <c r="X91">
        <v>0</v>
      </c>
      <c r="Y91">
        <v>0</v>
      </c>
      <c r="Z91">
        <v>1</v>
      </c>
      <c r="AA91">
        <v>0</v>
      </c>
      <c r="AB91">
        <v>0</v>
      </c>
      <c r="AC91">
        <v>0</v>
      </c>
      <c r="AD91" t="s">
        <v>57</v>
      </c>
      <c r="AE91">
        <v>1</v>
      </c>
      <c r="AF91">
        <v>1</v>
      </c>
      <c r="AG91">
        <v>1</v>
      </c>
      <c r="AH91">
        <v>1</v>
      </c>
      <c r="AI91">
        <v>1</v>
      </c>
      <c r="AJ91">
        <v>1</v>
      </c>
      <c r="AK91">
        <v>1</v>
      </c>
      <c r="AL91">
        <v>0</v>
      </c>
      <c r="AM91">
        <v>1</v>
      </c>
      <c r="AN91">
        <v>1</v>
      </c>
      <c r="AO91" t="s">
        <v>58</v>
      </c>
      <c r="AP91">
        <v>61.3</v>
      </c>
      <c r="AQ91">
        <v>56.5</v>
      </c>
      <c r="AR91">
        <v>34.4</v>
      </c>
      <c r="AS91">
        <v>40.9</v>
      </c>
      <c r="AT91">
        <v>51</v>
      </c>
      <c r="AU91">
        <v>77</v>
      </c>
      <c r="AV91">
        <v>1</v>
      </c>
    </row>
    <row r="92" spans="1:48" x14ac:dyDescent="0.3">
      <c r="A92" t="s">
        <v>43</v>
      </c>
      <c r="B92">
        <v>0</v>
      </c>
      <c r="C92">
        <v>0</v>
      </c>
      <c r="D92">
        <v>0</v>
      </c>
      <c r="E92">
        <v>1</v>
      </c>
      <c r="F92">
        <v>0</v>
      </c>
      <c r="G92">
        <v>0</v>
      </c>
      <c r="H92">
        <v>21290</v>
      </c>
      <c r="I92">
        <v>9.9659927578875251</v>
      </c>
      <c r="J92">
        <v>1.54</v>
      </c>
      <c r="K92">
        <v>3.6522640000000002</v>
      </c>
      <c r="L92">
        <v>2.3715999999999999</v>
      </c>
      <c r="M92" t="s">
        <v>44</v>
      </c>
      <c r="N92" t="s">
        <v>45</v>
      </c>
      <c r="O92" t="s">
        <v>65</v>
      </c>
      <c r="P92">
        <v>1</v>
      </c>
      <c r="Q92">
        <v>0</v>
      </c>
      <c r="R92">
        <v>0</v>
      </c>
      <c r="S92">
        <v>0</v>
      </c>
      <c r="T92">
        <v>0</v>
      </c>
      <c r="U92" t="s">
        <v>53</v>
      </c>
      <c r="V92">
        <v>0</v>
      </c>
      <c r="W92">
        <v>1</v>
      </c>
      <c r="X92">
        <v>0</v>
      </c>
      <c r="Y92">
        <v>0</v>
      </c>
      <c r="Z92">
        <v>0</v>
      </c>
      <c r="AA92">
        <v>0</v>
      </c>
      <c r="AB92">
        <v>0</v>
      </c>
      <c r="AC92">
        <v>1</v>
      </c>
      <c r="AD92" t="s">
        <v>48</v>
      </c>
      <c r="AE92">
        <v>0</v>
      </c>
      <c r="AF92">
        <v>0</v>
      </c>
      <c r="AG92">
        <v>1</v>
      </c>
      <c r="AH92">
        <v>0</v>
      </c>
      <c r="AI92">
        <v>1</v>
      </c>
      <c r="AJ92">
        <v>1</v>
      </c>
      <c r="AK92">
        <v>1</v>
      </c>
      <c r="AL92">
        <v>1</v>
      </c>
      <c r="AM92">
        <v>0</v>
      </c>
      <c r="AN92">
        <v>0</v>
      </c>
      <c r="AO92" t="s">
        <v>49</v>
      </c>
      <c r="AP92">
        <v>62.6</v>
      </c>
      <c r="AQ92">
        <v>57</v>
      </c>
      <c r="AR92">
        <v>36</v>
      </c>
      <c r="AS92">
        <v>40.6</v>
      </c>
      <c r="AT92">
        <v>50</v>
      </c>
      <c r="AU92">
        <v>80</v>
      </c>
      <c r="AV92">
        <v>1</v>
      </c>
    </row>
    <row r="93" spans="1:48" x14ac:dyDescent="0.3">
      <c r="A93" t="s">
        <v>59</v>
      </c>
      <c r="B93">
        <v>0</v>
      </c>
      <c r="C93">
        <v>0</v>
      </c>
      <c r="D93">
        <v>0</v>
      </c>
      <c r="E93">
        <v>0</v>
      </c>
      <c r="F93">
        <v>1</v>
      </c>
      <c r="G93">
        <v>0</v>
      </c>
      <c r="H93">
        <v>19470</v>
      </c>
      <c r="I93">
        <v>9.8766300983662454</v>
      </c>
      <c r="J93">
        <v>1.54</v>
      </c>
      <c r="K93">
        <v>3.6522640000000002</v>
      </c>
      <c r="L93">
        <v>2.3715999999999999</v>
      </c>
      <c r="M93" t="s">
        <v>44</v>
      </c>
      <c r="N93" t="s">
        <v>60</v>
      </c>
      <c r="O93" t="s">
        <v>67</v>
      </c>
      <c r="P93">
        <v>0</v>
      </c>
      <c r="Q93">
        <v>1</v>
      </c>
      <c r="R93">
        <v>0</v>
      </c>
      <c r="S93">
        <v>0</v>
      </c>
      <c r="T93">
        <v>0</v>
      </c>
      <c r="U93" t="s">
        <v>56</v>
      </c>
      <c r="V93">
        <v>0</v>
      </c>
      <c r="W93">
        <v>1</v>
      </c>
      <c r="X93">
        <v>0</v>
      </c>
      <c r="Y93">
        <v>0</v>
      </c>
      <c r="Z93">
        <v>1</v>
      </c>
      <c r="AA93">
        <v>0</v>
      </c>
      <c r="AB93">
        <v>0</v>
      </c>
      <c r="AC93">
        <v>0</v>
      </c>
      <c r="AD93" t="s">
        <v>57</v>
      </c>
      <c r="AE93">
        <v>1</v>
      </c>
      <c r="AF93">
        <v>1</v>
      </c>
      <c r="AG93">
        <v>1</v>
      </c>
      <c r="AH93">
        <v>1</v>
      </c>
      <c r="AI93">
        <v>1</v>
      </c>
      <c r="AJ93">
        <v>1</v>
      </c>
      <c r="AK93">
        <v>1</v>
      </c>
      <c r="AL93">
        <v>1</v>
      </c>
      <c r="AM93">
        <v>1</v>
      </c>
      <c r="AN93">
        <v>1</v>
      </c>
      <c r="AO93" t="s">
        <v>58</v>
      </c>
      <c r="AP93">
        <v>61</v>
      </c>
      <c r="AQ93">
        <v>56.7</v>
      </c>
      <c r="AR93">
        <v>34.6</v>
      </c>
      <c r="AS93">
        <v>40.6</v>
      </c>
      <c r="AT93">
        <v>48</v>
      </c>
      <c r="AU93">
        <v>77</v>
      </c>
      <c r="AV93">
        <v>1</v>
      </c>
    </row>
    <row r="94" spans="1:48" x14ac:dyDescent="0.3">
      <c r="A94" t="s">
        <v>68</v>
      </c>
      <c r="B94">
        <v>0</v>
      </c>
      <c r="C94">
        <v>0</v>
      </c>
      <c r="D94">
        <v>1</v>
      </c>
      <c r="E94">
        <v>0</v>
      </c>
      <c r="F94">
        <v>0</v>
      </c>
      <c r="G94">
        <v>0</v>
      </c>
      <c r="H94">
        <v>40185</v>
      </c>
      <c r="I94">
        <v>10.601249070646819</v>
      </c>
      <c r="J94">
        <v>2.0499999999999998</v>
      </c>
      <c r="K94">
        <v>8.6151249999999973</v>
      </c>
      <c r="L94">
        <v>4.2024999999999997</v>
      </c>
      <c r="M94" t="s">
        <v>69</v>
      </c>
      <c r="N94" t="s">
        <v>64</v>
      </c>
      <c r="O94" t="s">
        <v>46</v>
      </c>
      <c r="P94">
        <v>0</v>
      </c>
      <c r="Q94">
        <v>0</v>
      </c>
      <c r="R94">
        <v>0</v>
      </c>
      <c r="S94">
        <v>1</v>
      </c>
      <c r="T94">
        <v>0</v>
      </c>
      <c r="U94" t="s">
        <v>56</v>
      </c>
      <c r="V94">
        <v>0</v>
      </c>
      <c r="W94">
        <v>1</v>
      </c>
      <c r="X94">
        <v>0</v>
      </c>
      <c r="Y94">
        <v>0</v>
      </c>
      <c r="Z94">
        <v>1</v>
      </c>
      <c r="AA94">
        <v>0</v>
      </c>
      <c r="AB94">
        <v>0</v>
      </c>
      <c r="AC94">
        <v>0</v>
      </c>
      <c r="AD94" t="s">
        <v>57</v>
      </c>
      <c r="AE94">
        <v>1</v>
      </c>
      <c r="AF94">
        <v>1</v>
      </c>
      <c r="AG94">
        <v>0</v>
      </c>
      <c r="AH94">
        <v>1</v>
      </c>
      <c r="AI94">
        <v>1</v>
      </c>
      <c r="AJ94">
        <v>1</v>
      </c>
      <c r="AK94">
        <v>1</v>
      </c>
      <c r="AL94">
        <v>0</v>
      </c>
      <c r="AM94">
        <v>1</v>
      </c>
      <c r="AN94">
        <v>1</v>
      </c>
      <c r="AO94" t="s">
        <v>58</v>
      </c>
      <c r="AP94">
        <v>61.7</v>
      </c>
      <c r="AQ94">
        <v>56</v>
      </c>
      <c r="AR94">
        <v>34.5</v>
      </c>
      <c r="AS94">
        <v>40.799999999999997</v>
      </c>
      <c r="AT94">
        <v>52</v>
      </c>
      <c r="AU94">
        <v>77</v>
      </c>
      <c r="AV94">
        <v>1</v>
      </c>
    </row>
    <row r="95" spans="1:48" x14ac:dyDescent="0.3">
      <c r="A95" t="s">
        <v>43</v>
      </c>
      <c r="B95">
        <v>0</v>
      </c>
      <c r="C95">
        <v>0</v>
      </c>
      <c r="D95">
        <v>0</v>
      </c>
      <c r="E95">
        <v>1</v>
      </c>
      <c r="F95">
        <v>0</v>
      </c>
      <c r="G95">
        <v>0</v>
      </c>
      <c r="H95">
        <v>13590</v>
      </c>
      <c r="I95">
        <v>9.5170895071451902</v>
      </c>
      <c r="J95">
        <v>1.6</v>
      </c>
      <c r="K95">
        <v>4.096000000000001</v>
      </c>
      <c r="L95">
        <v>2.5600000000000005</v>
      </c>
      <c r="M95" t="s">
        <v>44</v>
      </c>
      <c r="N95" t="s">
        <v>45</v>
      </c>
      <c r="O95" t="s">
        <v>46</v>
      </c>
      <c r="P95">
        <v>0</v>
      </c>
      <c r="Q95">
        <v>0</v>
      </c>
      <c r="R95">
        <v>0</v>
      </c>
      <c r="S95">
        <v>1</v>
      </c>
      <c r="T95">
        <v>0</v>
      </c>
      <c r="U95" t="s">
        <v>56</v>
      </c>
      <c r="V95">
        <v>0</v>
      </c>
      <c r="W95">
        <v>1</v>
      </c>
      <c r="X95">
        <v>0</v>
      </c>
      <c r="Y95">
        <v>0</v>
      </c>
      <c r="Z95">
        <v>1</v>
      </c>
      <c r="AA95">
        <v>0</v>
      </c>
      <c r="AB95">
        <v>0</v>
      </c>
      <c r="AC95">
        <v>0</v>
      </c>
      <c r="AD95" t="s">
        <v>48</v>
      </c>
      <c r="AE95">
        <v>0</v>
      </c>
      <c r="AF95">
        <v>0</v>
      </c>
      <c r="AG95">
        <v>1</v>
      </c>
      <c r="AH95">
        <v>0</v>
      </c>
      <c r="AI95">
        <v>0</v>
      </c>
      <c r="AJ95">
        <v>1</v>
      </c>
      <c r="AK95">
        <v>1</v>
      </c>
      <c r="AL95">
        <v>1</v>
      </c>
      <c r="AM95">
        <v>0</v>
      </c>
      <c r="AN95">
        <v>0</v>
      </c>
      <c r="AO95" t="s">
        <v>49</v>
      </c>
      <c r="AP95">
        <v>62.8</v>
      </c>
      <c r="AQ95">
        <v>56</v>
      </c>
      <c r="AR95">
        <v>36</v>
      </c>
      <c r="AS95">
        <v>41</v>
      </c>
      <c r="AT95">
        <v>50</v>
      </c>
      <c r="AU95">
        <v>80</v>
      </c>
      <c r="AV95">
        <v>1</v>
      </c>
    </row>
    <row r="96" spans="1:48" x14ac:dyDescent="0.3">
      <c r="A96" t="s">
        <v>68</v>
      </c>
      <c r="B96">
        <v>0</v>
      </c>
      <c r="C96">
        <v>0</v>
      </c>
      <c r="D96">
        <v>1</v>
      </c>
      <c r="E96">
        <v>0</v>
      </c>
      <c r="F96">
        <v>0</v>
      </c>
      <c r="G96">
        <v>0</v>
      </c>
      <c r="H96">
        <v>22274</v>
      </c>
      <c r="I96">
        <v>10.011175357953045</v>
      </c>
      <c r="J96">
        <v>1.56</v>
      </c>
      <c r="K96">
        <v>3.7964160000000002</v>
      </c>
      <c r="L96">
        <v>2.4336000000000002</v>
      </c>
      <c r="M96" t="s">
        <v>69</v>
      </c>
      <c r="N96" t="s">
        <v>64</v>
      </c>
      <c r="O96" t="s">
        <v>61</v>
      </c>
      <c r="P96">
        <v>0</v>
      </c>
      <c r="Q96">
        <v>0</v>
      </c>
      <c r="R96">
        <v>1</v>
      </c>
      <c r="S96">
        <v>0</v>
      </c>
      <c r="T96">
        <v>0</v>
      </c>
      <c r="U96" t="s">
        <v>47</v>
      </c>
      <c r="V96">
        <v>0</v>
      </c>
      <c r="W96">
        <v>1</v>
      </c>
      <c r="X96">
        <v>0</v>
      </c>
      <c r="Y96">
        <v>0</v>
      </c>
      <c r="Z96">
        <v>0</v>
      </c>
      <c r="AA96">
        <v>1</v>
      </c>
      <c r="AB96">
        <v>0</v>
      </c>
      <c r="AC96">
        <v>0</v>
      </c>
      <c r="AD96" t="s">
        <v>57</v>
      </c>
      <c r="AE96">
        <v>1</v>
      </c>
      <c r="AF96">
        <v>1</v>
      </c>
      <c r="AG96">
        <v>0</v>
      </c>
      <c r="AH96">
        <v>1</v>
      </c>
      <c r="AI96">
        <v>1</v>
      </c>
      <c r="AJ96">
        <v>1</v>
      </c>
      <c r="AK96">
        <v>1</v>
      </c>
      <c r="AL96">
        <v>1</v>
      </c>
      <c r="AM96">
        <v>1</v>
      </c>
      <c r="AN96">
        <v>0</v>
      </c>
      <c r="AO96" t="s">
        <v>58</v>
      </c>
      <c r="AP96">
        <v>60.8</v>
      </c>
      <c r="AQ96">
        <v>56.5</v>
      </c>
      <c r="AR96">
        <v>34.200000000000003</v>
      </c>
      <c r="AS96">
        <v>40.700000000000003</v>
      </c>
      <c r="AT96">
        <v>50</v>
      </c>
      <c r="AU96">
        <v>76</v>
      </c>
      <c r="AV96">
        <v>1</v>
      </c>
    </row>
    <row r="97" spans="1:48" x14ac:dyDescent="0.3">
      <c r="A97" t="s">
        <v>50</v>
      </c>
      <c r="B97">
        <v>1</v>
      </c>
      <c r="C97">
        <v>0</v>
      </c>
      <c r="D97">
        <v>0</v>
      </c>
      <c r="E97">
        <v>0</v>
      </c>
      <c r="F97">
        <v>0</v>
      </c>
      <c r="G97">
        <v>0</v>
      </c>
      <c r="H97">
        <v>15099.065000000001</v>
      </c>
      <c r="I97">
        <v>9.6223881003560585</v>
      </c>
      <c r="J97">
        <v>1.38</v>
      </c>
      <c r="K97">
        <v>2.6280719999999995</v>
      </c>
      <c r="L97">
        <v>1.9043999999999996</v>
      </c>
      <c r="M97" t="s">
        <v>44</v>
      </c>
      <c r="N97" t="s">
        <v>51</v>
      </c>
      <c r="O97" t="s">
        <v>61</v>
      </c>
      <c r="P97">
        <v>0</v>
      </c>
      <c r="Q97">
        <v>0</v>
      </c>
      <c r="R97">
        <v>1</v>
      </c>
      <c r="S97">
        <v>0</v>
      </c>
      <c r="T97">
        <v>0</v>
      </c>
      <c r="U97" t="s">
        <v>56</v>
      </c>
      <c r="V97">
        <v>0</v>
      </c>
      <c r="W97">
        <v>1</v>
      </c>
      <c r="X97">
        <v>0</v>
      </c>
      <c r="Y97">
        <v>0</v>
      </c>
      <c r="Z97">
        <v>1</v>
      </c>
      <c r="AA97">
        <v>0</v>
      </c>
      <c r="AB97">
        <v>0</v>
      </c>
      <c r="AC97">
        <v>0</v>
      </c>
      <c r="AD97" t="s">
        <v>48</v>
      </c>
      <c r="AE97">
        <v>1</v>
      </c>
      <c r="AF97">
        <v>1</v>
      </c>
      <c r="AG97">
        <v>0</v>
      </c>
      <c r="AH97">
        <v>0</v>
      </c>
      <c r="AI97">
        <v>1</v>
      </c>
      <c r="AJ97">
        <v>1</v>
      </c>
      <c r="AK97">
        <v>1</v>
      </c>
      <c r="AL97">
        <v>0</v>
      </c>
      <c r="AM97">
        <v>0</v>
      </c>
      <c r="AN97">
        <v>0</v>
      </c>
      <c r="AO97" t="s">
        <v>49</v>
      </c>
      <c r="AP97">
        <v>61.9</v>
      </c>
      <c r="AQ97">
        <v>55</v>
      </c>
      <c r="AR97">
        <v>35.5</v>
      </c>
      <c r="AS97">
        <v>40.6</v>
      </c>
      <c r="AT97">
        <v>55</v>
      </c>
      <c r="AU97">
        <v>80</v>
      </c>
      <c r="AV97">
        <v>1</v>
      </c>
    </row>
    <row r="98" spans="1:48" x14ac:dyDescent="0.3">
      <c r="A98" t="s">
        <v>63</v>
      </c>
      <c r="B98">
        <v>0</v>
      </c>
      <c r="C98">
        <v>0</v>
      </c>
      <c r="D98">
        <v>0</v>
      </c>
      <c r="E98">
        <v>0</v>
      </c>
      <c r="F98">
        <v>0</v>
      </c>
      <c r="G98">
        <v>1</v>
      </c>
      <c r="H98">
        <v>15528</v>
      </c>
      <c r="I98">
        <v>9.6504001248488454</v>
      </c>
      <c r="J98">
        <v>1.3380000000000001</v>
      </c>
      <c r="K98">
        <v>2.3953464720000004</v>
      </c>
      <c r="L98">
        <v>1.7902440000000002</v>
      </c>
      <c r="M98" t="s">
        <v>44</v>
      </c>
      <c r="N98" t="s">
        <v>64</v>
      </c>
      <c r="O98" t="s">
        <v>67</v>
      </c>
      <c r="P98">
        <v>0</v>
      </c>
      <c r="Q98">
        <v>1</v>
      </c>
      <c r="R98">
        <v>0</v>
      </c>
      <c r="S98">
        <v>0</v>
      </c>
      <c r="T98">
        <v>0</v>
      </c>
      <c r="U98" t="s">
        <v>56</v>
      </c>
      <c r="V98">
        <v>0</v>
      </c>
      <c r="W98">
        <v>1</v>
      </c>
      <c r="X98">
        <v>0</v>
      </c>
      <c r="Y98">
        <v>0</v>
      </c>
      <c r="Z98">
        <v>1</v>
      </c>
      <c r="AA98">
        <v>0</v>
      </c>
      <c r="AB98">
        <v>0</v>
      </c>
      <c r="AC98">
        <v>0</v>
      </c>
      <c r="AD98" t="s">
        <v>57</v>
      </c>
      <c r="AE98">
        <v>1</v>
      </c>
      <c r="AF98">
        <v>1</v>
      </c>
      <c r="AG98">
        <v>1</v>
      </c>
      <c r="AH98">
        <v>1</v>
      </c>
      <c r="AI98">
        <v>1</v>
      </c>
      <c r="AJ98">
        <v>1</v>
      </c>
      <c r="AK98">
        <v>1</v>
      </c>
      <c r="AL98">
        <v>0</v>
      </c>
      <c r="AM98">
        <v>1</v>
      </c>
      <c r="AN98">
        <v>1</v>
      </c>
      <c r="AO98" t="s">
        <v>58</v>
      </c>
      <c r="AP98">
        <v>61.7</v>
      </c>
      <c r="AQ98">
        <v>56.3</v>
      </c>
      <c r="AR98">
        <v>34.700000000000003</v>
      </c>
      <c r="AS98">
        <v>40.6</v>
      </c>
      <c r="AT98">
        <v>54</v>
      </c>
      <c r="AU98">
        <v>77</v>
      </c>
      <c r="AV98">
        <v>1</v>
      </c>
    </row>
    <row r="99" spans="1:48" x14ac:dyDescent="0.3">
      <c r="A99" t="s">
        <v>68</v>
      </c>
      <c r="B99">
        <v>0</v>
      </c>
      <c r="C99">
        <v>0</v>
      </c>
      <c r="D99">
        <v>1</v>
      </c>
      <c r="E99">
        <v>0</v>
      </c>
      <c r="F99">
        <v>0</v>
      </c>
      <c r="G99">
        <v>0</v>
      </c>
      <c r="H99">
        <v>20517</v>
      </c>
      <c r="I99">
        <v>9.9290090897662058</v>
      </c>
      <c r="J99">
        <v>1.57</v>
      </c>
      <c r="K99">
        <v>3.8698930000000002</v>
      </c>
      <c r="L99">
        <v>2.4649000000000001</v>
      </c>
      <c r="M99" t="s">
        <v>69</v>
      </c>
      <c r="N99" t="s">
        <v>64</v>
      </c>
      <c r="O99" t="s">
        <v>46</v>
      </c>
      <c r="P99">
        <v>0</v>
      </c>
      <c r="Q99">
        <v>0</v>
      </c>
      <c r="R99">
        <v>0</v>
      </c>
      <c r="S99">
        <v>1</v>
      </c>
      <c r="T99">
        <v>0</v>
      </c>
      <c r="U99" t="s">
        <v>56</v>
      </c>
      <c r="V99">
        <v>0</v>
      </c>
      <c r="W99">
        <v>1</v>
      </c>
      <c r="X99">
        <v>0</v>
      </c>
      <c r="Y99">
        <v>0</v>
      </c>
      <c r="Z99">
        <v>1</v>
      </c>
      <c r="AA99">
        <v>0</v>
      </c>
      <c r="AB99">
        <v>0</v>
      </c>
      <c r="AC99">
        <v>0</v>
      </c>
      <c r="AD99" t="s">
        <v>57</v>
      </c>
      <c r="AE99">
        <v>1</v>
      </c>
      <c r="AF99">
        <v>1</v>
      </c>
      <c r="AG99">
        <v>1</v>
      </c>
      <c r="AH99">
        <v>1</v>
      </c>
      <c r="AI99">
        <v>1</v>
      </c>
      <c r="AJ99">
        <v>1</v>
      </c>
      <c r="AK99">
        <v>1</v>
      </c>
      <c r="AL99">
        <v>0</v>
      </c>
      <c r="AM99">
        <v>1</v>
      </c>
      <c r="AN99">
        <v>0</v>
      </c>
      <c r="AO99" t="s">
        <v>58</v>
      </c>
      <c r="AP99">
        <v>61.4</v>
      </c>
      <c r="AQ99">
        <v>55.8</v>
      </c>
      <c r="AR99">
        <v>34.200000000000003</v>
      </c>
      <c r="AS99">
        <v>40.799999999999997</v>
      </c>
      <c r="AT99">
        <v>52</v>
      </c>
      <c r="AU99">
        <v>76</v>
      </c>
      <c r="AV99">
        <v>1</v>
      </c>
    </row>
    <row r="100" spans="1:48" x14ac:dyDescent="0.3">
      <c r="A100" t="s">
        <v>59</v>
      </c>
      <c r="B100">
        <v>0</v>
      </c>
      <c r="C100">
        <v>0</v>
      </c>
      <c r="D100">
        <v>0</v>
      </c>
      <c r="E100">
        <v>0</v>
      </c>
      <c r="F100">
        <v>1</v>
      </c>
      <c r="G100">
        <v>0</v>
      </c>
      <c r="H100">
        <v>8650</v>
      </c>
      <c r="I100">
        <v>9.0653145999259248</v>
      </c>
      <c r="J100">
        <v>1.06</v>
      </c>
      <c r="K100">
        <v>1.1910160000000001</v>
      </c>
      <c r="L100">
        <v>1.1236000000000002</v>
      </c>
      <c r="M100" t="s">
        <v>44</v>
      </c>
      <c r="N100" t="s">
        <v>60</v>
      </c>
      <c r="O100" t="s">
        <v>61</v>
      </c>
      <c r="P100">
        <v>0</v>
      </c>
      <c r="Q100">
        <v>0</v>
      </c>
      <c r="R100">
        <v>1</v>
      </c>
      <c r="S100">
        <v>0</v>
      </c>
      <c r="T100">
        <v>0</v>
      </c>
      <c r="U100" t="s">
        <v>47</v>
      </c>
      <c r="V100">
        <v>0</v>
      </c>
      <c r="W100">
        <v>1</v>
      </c>
      <c r="X100">
        <v>0</v>
      </c>
      <c r="Y100">
        <v>0</v>
      </c>
      <c r="Z100">
        <v>0</v>
      </c>
      <c r="AA100">
        <v>1</v>
      </c>
      <c r="AB100">
        <v>0</v>
      </c>
      <c r="AC100">
        <v>0</v>
      </c>
      <c r="AD100" t="s">
        <v>62</v>
      </c>
      <c r="AE100">
        <v>1</v>
      </c>
      <c r="AF100">
        <v>1</v>
      </c>
      <c r="AG100">
        <v>0</v>
      </c>
      <c r="AH100">
        <v>1</v>
      </c>
      <c r="AI100">
        <v>1</v>
      </c>
      <c r="AJ100">
        <v>1</v>
      </c>
      <c r="AK100">
        <v>1</v>
      </c>
      <c r="AL100">
        <v>0</v>
      </c>
      <c r="AM100">
        <v>1</v>
      </c>
      <c r="AN100">
        <v>0</v>
      </c>
      <c r="AO100" t="s">
        <v>58</v>
      </c>
      <c r="AP100">
        <v>61.5</v>
      </c>
      <c r="AQ100">
        <v>56</v>
      </c>
      <c r="AR100">
        <v>34.799999999999997</v>
      </c>
      <c r="AS100">
        <v>40.6</v>
      </c>
      <c r="AT100">
        <v>51</v>
      </c>
      <c r="AU100">
        <v>76</v>
      </c>
      <c r="AV100">
        <v>1</v>
      </c>
    </row>
    <row r="101" spans="1:48" x14ac:dyDescent="0.3">
      <c r="A101" t="s">
        <v>54</v>
      </c>
      <c r="B101">
        <v>0</v>
      </c>
      <c r="C101">
        <v>1</v>
      </c>
      <c r="D101">
        <v>0</v>
      </c>
      <c r="E101">
        <v>0</v>
      </c>
      <c r="F101">
        <v>0</v>
      </c>
      <c r="G101">
        <v>0</v>
      </c>
      <c r="H101">
        <v>11030</v>
      </c>
      <c r="I101">
        <v>9.3083741122475487</v>
      </c>
      <c r="J101">
        <v>1.181</v>
      </c>
      <c r="K101">
        <v>1.6472127410000001</v>
      </c>
      <c r="L101">
        <v>1.3947610000000001</v>
      </c>
      <c r="M101" t="s">
        <v>44</v>
      </c>
      <c r="N101" t="s">
        <v>55</v>
      </c>
      <c r="O101" t="s">
        <v>61</v>
      </c>
      <c r="P101">
        <v>0</v>
      </c>
      <c r="Q101">
        <v>0</v>
      </c>
      <c r="R101">
        <v>1</v>
      </c>
      <c r="S101">
        <v>0</v>
      </c>
      <c r="T101">
        <v>0</v>
      </c>
      <c r="U101" t="s">
        <v>47</v>
      </c>
      <c r="V101">
        <v>0</v>
      </c>
      <c r="W101">
        <v>1</v>
      </c>
      <c r="X101">
        <v>0</v>
      </c>
      <c r="Y101">
        <v>0</v>
      </c>
      <c r="Z101">
        <v>0</v>
      </c>
      <c r="AA101">
        <v>1</v>
      </c>
      <c r="AB101">
        <v>0</v>
      </c>
      <c r="AC101">
        <v>0</v>
      </c>
      <c r="AD101" t="s">
        <v>70</v>
      </c>
      <c r="AE101">
        <v>1</v>
      </c>
      <c r="AF101">
        <v>0</v>
      </c>
      <c r="AG101">
        <v>0</v>
      </c>
      <c r="AH101">
        <v>1</v>
      </c>
      <c r="AI101">
        <v>1</v>
      </c>
      <c r="AJ101">
        <v>1</v>
      </c>
      <c r="AK101">
        <v>0</v>
      </c>
      <c r="AL101">
        <v>0</v>
      </c>
      <c r="AM101">
        <v>0</v>
      </c>
      <c r="AN101">
        <v>0</v>
      </c>
      <c r="AO101" t="s">
        <v>58</v>
      </c>
      <c r="AP101">
        <v>61.8</v>
      </c>
      <c r="AQ101">
        <v>57.2</v>
      </c>
      <c r="AR101">
        <v>34.9</v>
      </c>
      <c r="AS101">
        <v>40.9</v>
      </c>
      <c r="AT101">
        <v>51</v>
      </c>
      <c r="AU101">
        <v>77</v>
      </c>
      <c r="AV101">
        <v>1</v>
      </c>
    </row>
    <row r="102" spans="1:48" x14ac:dyDescent="0.3">
      <c r="A102" t="s">
        <v>68</v>
      </c>
      <c r="B102">
        <v>0</v>
      </c>
      <c r="C102">
        <v>0</v>
      </c>
      <c r="D102">
        <v>1</v>
      </c>
      <c r="E102">
        <v>0</v>
      </c>
      <c r="F102">
        <v>0</v>
      </c>
      <c r="G102">
        <v>0</v>
      </c>
      <c r="H102">
        <v>31128</v>
      </c>
      <c r="I102">
        <v>10.34586301466439</v>
      </c>
      <c r="J102">
        <v>1.76</v>
      </c>
      <c r="K102">
        <v>5.4517759999999997</v>
      </c>
      <c r="L102">
        <v>3.0975999999999999</v>
      </c>
      <c r="M102" t="s">
        <v>69</v>
      </c>
      <c r="N102" t="s">
        <v>64</v>
      </c>
      <c r="O102" t="s">
        <v>67</v>
      </c>
      <c r="P102">
        <v>0</v>
      </c>
      <c r="Q102">
        <v>1</v>
      </c>
      <c r="R102">
        <v>0</v>
      </c>
      <c r="S102">
        <v>0</v>
      </c>
      <c r="T102">
        <v>0</v>
      </c>
      <c r="U102" t="s">
        <v>47</v>
      </c>
      <c r="V102">
        <v>0</v>
      </c>
      <c r="W102">
        <v>1</v>
      </c>
      <c r="X102">
        <v>0</v>
      </c>
      <c r="Y102">
        <v>0</v>
      </c>
      <c r="Z102">
        <v>0</v>
      </c>
      <c r="AA102">
        <v>1</v>
      </c>
      <c r="AB102">
        <v>0</v>
      </c>
      <c r="AC102">
        <v>0</v>
      </c>
      <c r="AD102" t="s">
        <v>57</v>
      </c>
      <c r="AE102">
        <v>1</v>
      </c>
      <c r="AF102">
        <v>1</v>
      </c>
      <c r="AG102">
        <v>0</v>
      </c>
      <c r="AH102">
        <v>1</v>
      </c>
      <c r="AI102">
        <v>1</v>
      </c>
      <c r="AJ102">
        <v>1</v>
      </c>
      <c r="AK102">
        <v>1</v>
      </c>
      <c r="AL102">
        <v>0</v>
      </c>
      <c r="AM102">
        <v>1</v>
      </c>
      <c r="AN102">
        <v>0</v>
      </c>
      <c r="AO102" t="s">
        <v>58</v>
      </c>
      <c r="AP102">
        <v>61.6</v>
      </c>
      <c r="AQ102">
        <v>56.7</v>
      </c>
      <c r="AR102">
        <v>34.6</v>
      </c>
      <c r="AS102">
        <v>40.9</v>
      </c>
      <c r="AT102">
        <v>51</v>
      </c>
      <c r="AU102">
        <v>78</v>
      </c>
      <c r="AV102">
        <v>1</v>
      </c>
    </row>
    <row r="103" spans="1:48" x14ac:dyDescent="0.3">
      <c r="A103" t="s">
        <v>50</v>
      </c>
      <c r="B103">
        <v>1</v>
      </c>
      <c r="C103">
        <v>0</v>
      </c>
      <c r="D103">
        <v>0</v>
      </c>
      <c r="E103">
        <v>0</v>
      </c>
      <c r="F103">
        <v>0</v>
      </c>
      <c r="G103">
        <v>0</v>
      </c>
      <c r="H103">
        <v>13524.05</v>
      </c>
      <c r="I103">
        <v>9.5122248609519691</v>
      </c>
      <c r="J103">
        <v>1.23</v>
      </c>
      <c r="K103">
        <v>1.8608669999999998</v>
      </c>
      <c r="L103">
        <v>1.5128999999999999</v>
      </c>
      <c r="M103" t="s">
        <v>44</v>
      </c>
      <c r="N103" t="s">
        <v>51</v>
      </c>
      <c r="O103" t="s">
        <v>46</v>
      </c>
      <c r="P103">
        <v>0</v>
      </c>
      <c r="Q103">
        <v>0</v>
      </c>
      <c r="R103">
        <v>0</v>
      </c>
      <c r="S103">
        <v>1</v>
      </c>
      <c r="T103">
        <v>0</v>
      </c>
      <c r="U103" t="s">
        <v>66</v>
      </c>
      <c r="V103">
        <v>0</v>
      </c>
      <c r="W103">
        <v>1</v>
      </c>
      <c r="X103">
        <v>0</v>
      </c>
      <c r="Y103">
        <v>0</v>
      </c>
      <c r="Z103">
        <v>0</v>
      </c>
      <c r="AA103">
        <v>0</v>
      </c>
      <c r="AB103">
        <v>1</v>
      </c>
      <c r="AC103">
        <v>0</v>
      </c>
      <c r="AD103" t="s">
        <v>48</v>
      </c>
      <c r="AE103">
        <v>0</v>
      </c>
      <c r="AF103">
        <v>1</v>
      </c>
      <c r="AG103">
        <v>1</v>
      </c>
      <c r="AH103">
        <v>0</v>
      </c>
      <c r="AI103">
        <v>1</v>
      </c>
      <c r="AJ103">
        <v>1</v>
      </c>
      <c r="AK103">
        <v>1</v>
      </c>
      <c r="AL103">
        <v>0</v>
      </c>
      <c r="AM103">
        <v>0</v>
      </c>
      <c r="AN103">
        <v>0</v>
      </c>
      <c r="AO103" t="s">
        <v>49</v>
      </c>
      <c r="AP103">
        <v>61.7</v>
      </c>
      <c r="AQ103">
        <v>57</v>
      </c>
      <c r="AR103">
        <v>35.5</v>
      </c>
      <c r="AS103">
        <v>40.6</v>
      </c>
      <c r="AT103">
        <v>55</v>
      </c>
      <c r="AU103">
        <v>80</v>
      </c>
      <c r="AV103">
        <v>1</v>
      </c>
    </row>
    <row r="104" spans="1:48" x14ac:dyDescent="0.3">
      <c r="A104" t="s">
        <v>63</v>
      </c>
      <c r="B104">
        <v>0</v>
      </c>
      <c r="C104">
        <v>0</v>
      </c>
      <c r="D104">
        <v>0</v>
      </c>
      <c r="E104">
        <v>0</v>
      </c>
      <c r="F104">
        <v>0</v>
      </c>
      <c r="G104">
        <v>1</v>
      </c>
      <c r="H104">
        <v>17945</v>
      </c>
      <c r="I104">
        <v>9.7950668035817081</v>
      </c>
      <c r="J104">
        <v>1.702</v>
      </c>
      <c r="K104">
        <v>4.9303604079999994</v>
      </c>
      <c r="L104">
        <v>2.8968039999999999</v>
      </c>
      <c r="M104" t="s">
        <v>44</v>
      </c>
      <c r="N104" t="s">
        <v>64</v>
      </c>
      <c r="O104" t="s">
        <v>52</v>
      </c>
      <c r="P104">
        <v>0</v>
      </c>
      <c r="Q104">
        <v>0</v>
      </c>
      <c r="R104">
        <v>0</v>
      </c>
      <c r="S104">
        <v>0</v>
      </c>
      <c r="T104">
        <v>1</v>
      </c>
      <c r="U104" t="s">
        <v>47</v>
      </c>
      <c r="V104">
        <v>0</v>
      </c>
      <c r="W104">
        <v>1</v>
      </c>
      <c r="X104">
        <v>0</v>
      </c>
      <c r="Y104">
        <v>0</v>
      </c>
      <c r="Z104">
        <v>0</v>
      </c>
      <c r="AA104">
        <v>1</v>
      </c>
      <c r="AB104">
        <v>0</v>
      </c>
      <c r="AC104">
        <v>0</v>
      </c>
      <c r="AD104" t="s">
        <v>57</v>
      </c>
      <c r="AE104">
        <v>1</v>
      </c>
      <c r="AF104">
        <v>1</v>
      </c>
      <c r="AG104">
        <v>0</v>
      </c>
      <c r="AH104">
        <v>1</v>
      </c>
      <c r="AI104">
        <v>1</v>
      </c>
      <c r="AJ104">
        <v>1</v>
      </c>
      <c r="AK104">
        <v>1</v>
      </c>
      <c r="AL104">
        <v>0</v>
      </c>
      <c r="AM104">
        <v>1</v>
      </c>
      <c r="AN104">
        <v>1</v>
      </c>
      <c r="AO104" t="s">
        <v>58</v>
      </c>
      <c r="AP104">
        <v>61.9</v>
      </c>
      <c r="AQ104">
        <v>56.3</v>
      </c>
      <c r="AR104">
        <v>34.700000000000003</v>
      </c>
      <c r="AS104">
        <v>40.799999999999997</v>
      </c>
      <c r="AT104">
        <v>54</v>
      </c>
      <c r="AU104">
        <v>77</v>
      </c>
      <c r="AV104">
        <v>1</v>
      </c>
    </row>
    <row r="105" spans="1:48" x14ac:dyDescent="0.3">
      <c r="A105" t="s">
        <v>50</v>
      </c>
      <c r="B105">
        <v>1</v>
      </c>
      <c r="C105">
        <v>0</v>
      </c>
      <c r="D105">
        <v>0</v>
      </c>
      <c r="E105">
        <v>0</v>
      </c>
      <c r="F105">
        <v>0</v>
      </c>
      <c r="G105">
        <v>0</v>
      </c>
      <c r="H105">
        <v>17073.005000000001</v>
      </c>
      <c r="I105">
        <v>9.7452538401312623</v>
      </c>
      <c r="J105">
        <v>1.27</v>
      </c>
      <c r="K105">
        <v>2.0483830000000003</v>
      </c>
      <c r="L105">
        <v>1.6129</v>
      </c>
      <c r="M105" t="s">
        <v>44</v>
      </c>
      <c r="N105" t="s">
        <v>51</v>
      </c>
      <c r="O105" t="s">
        <v>65</v>
      </c>
      <c r="P105">
        <v>1</v>
      </c>
      <c r="Q105">
        <v>0</v>
      </c>
      <c r="R105">
        <v>0</v>
      </c>
      <c r="S105">
        <v>0</v>
      </c>
      <c r="T105">
        <v>0</v>
      </c>
      <c r="U105" t="s">
        <v>56</v>
      </c>
      <c r="V105">
        <v>0</v>
      </c>
      <c r="W105">
        <v>1</v>
      </c>
      <c r="X105">
        <v>0</v>
      </c>
      <c r="Y105">
        <v>0</v>
      </c>
      <c r="Z105">
        <v>1</v>
      </c>
      <c r="AA105">
        <v>0</v>
      </c>
      <c r="AB105">
        <v>0</v>
      </c>
      <c r="AC105">
        <v>0</v>
      </c>
      <c r="AD105" t="s">
        <v>57</v>
      </c>
      <c r="AE105">
        <v>0</v>
      </c>
      <c r="AF105">
        <v>1</v>
      </c>
      <c r="AG105">
        <v>0</v>
      </c>
      <c r="AH105">
        <v>0</v>
      </c>
      <c r="AI105">
        <v>1</v>
      </c>
      <c r="AJ105">
        <v>1</v>
      </c>
      <c r="AK105">
        <v>1</v>
      </c>
      <c r="AL105">
        <v>0</v>
      </c>
      <c r="AM105">
        <v>0</v>
      </c>
      <c r="AN105">
        <v>0</v>
      </c>
      <c r="AO105" t="s">
        <v>49</v>
      </c>
      <c r="AP105">
        <v>61.4</v>
      </c>
      <c r="AQ105">
        <v>56</v>
      </c>
      <c r="AR105">
        <v>35</v>
      </c>
      <c r="AS105">
        <v>40.6</v>
      </c>
      <c r="AT105">
        <v>55</v>
      </c>
      <c r="AU105">
        <v>80</v>
      </c>
      <c r="AV105">
        <v>1</v>
      </c>
    </row>
    <row r="106" spans="1:48" x14ac:dyDescent="0.3">
      <c r="A106" t="s">
        <v>54</v>
      </c>
      <c r="B106">
        <v>0</v>
      </c>
      <c r="C106">
        <v>1</v>
      </c>
      <c r="D106">
        <v>0</v>
      </c>
      <c r="E106">
        <v>0</v>
      </c>
      <c r="F106">
        <v>0</v>
      </c>
      <c r="G106">
        <v>0</v>
      </c>
      <c r="H106">
        <v>16295</v>
      </c>
      <c r="I106">
        <v>9.6986135912716627</v>
      </c>
      <c r="J106">
        <v>1.208</v>
      </c>
      <c r="K106">
        <v>1.7627909119999998</v>
      </c>
      <c r="L106">
        <v>1.4592639999999999</v>
      </c>
      <c r="M106" t="s">
        <v>44</v>
      </c>
      <c r="N106" t="s">
        <v>55</v>
      </c>
      <c r="O106" t="s">
        <v>65</v>
      </c>
      <c r="P106">
        <v>1</v>
      </c>
      <c r="Q106">
        <v>0</v>
      </c>
      <c r="R106">
        <v>0</v>
      </c>
      <c r="S106">
        <v>0</v>
      </c>
      <c r="T106">
        <v>0</v>
      </c>
      <c r="U106" t="s">
        <v>56</v>
      </c>
      <c r="V106">
        <v>0</v>
      </c>
      <c r="W106">
        <v>1</v>
      </c>
      <c r="X106">
        <v>0</v>
      </c>
      <c r="Y106">
        <v>0</v>
      </c>
      <c r="Z106">
        <v>1</v>
      </c>
      <c r="AA106">
        <v>0</v>
      </c>
      <c r="AB106">
        <v>0</v>
      </c>
      <c r="AC106">
        <v>0</v>
      </c>
      <c r="AD106" t="s">
        <v>57</v>
      </c>
      <c r="AE106">
        <v>1</v>
      </c>
      <c r="AF106">
        <v>1</v>
      </c>
      <c r="AG106">
        <v>0</v>
      </c>
      <c r="AH106">
        <v>1</v>
      </c>
      <c r="AI106">
        <v>1</v>
      </c>
      <c r="AJ106">
        <v>1</v>
      </c>
      <c r="AK106">
        <v>1</v>
      </c>
      <c r="AL106">
        <v>1</v>
      </c>
      <c r="AM106">
        <v>1</v>
      </c>
      <c r="AN106">
        <v>1</v>
      </c>
      <c r="AO106" t="s">
        <v>58</v>
      </c>
      <c r="AP106">
        <v>61.1</v>
      </c>
      <c r="AQ106">
        <v>56</v>
      </c>
      <c r="AR106">
        <v>34.700000000000003</v>
      </c>
      <c r="AS106">
        <v>40.6</v>
      </c>
      <c r="AT106">
        <v>48</v>
      </c>
      <c r="AU106">
        <v>77</v>
      </c>
      <c r="AV106">
        <v>1</v>
      </c>
    </row>
    <row r="107" spans="1:48" x14ac:dyDescent="0.3">
      <c r="A107" t="s">
        <v>50</v>
      </c>
      <c r="B107">
        <v>1</v>
      </c>
      <c r="C107">
        <v>0</v>
      </c>
      <c r="D107">
        <v>0</v>
      </c>
      <c r="E107">
        <v>0</v>
      </c>
      <c r="F107">
        <v>0</v>
      </c>
      <c r="G107">
        <v>0</v>
      </c>
      <c r="H107">
        <v>8396.14</v>
      </c>
      <c r="I107">
        <v>9.0355273554084601</v>
      </c>
      <c r="J107">
        <v>1.08</v>
      </c>
      <c r="K107">
        <v>1.2597120000000002</v>
      </c>
      <c r="L107">
        <v>1.1664000000000001</v>
      </c>
      <c r="M107" t="s">
        <v>44</v>
      </c>
      <c r="N107" t="s">
        <v>51</v>
      </c>
      <c r="O107" t="s">
        <v>52</v>
      </c>
      <c r="P107">
        <v>0</v>
      </c>
      <c r="Q107">
        <v>0</v>
      </c>
      <c r="R107">
        <v>0</v>
      </c>
      <c r="S107">
        <v>0</v>
      </c>
      <c r="T107">
        <v>1</v>
      </c>
      <c r="U107" t="s">
        <v>53</v>
      </c>
      <c r="V107">
        <v>0</v>
      </c>
      <c r="W107">
        <v>1</v>
      </c>
      <c r="X107">
        <v>0</v>
      </c>
      <c r="Y107">
        <v>0</v>
      </c>
      <c r="Z107">
        <v>0</v>
      </c>
      <c r="AA107">
        <v>0</v>
      </c>
      <c r="AB107">
        <v>0</v>
      </c>
      <c r="AC107">
        <v>1</v>
      </c>
      <c r="AD107" t="s">
        <v>62</v>
      </c>
      <c r="AE107">
        <v>1</v>
      </c>
      <c r="AF107">
        <v>1</v>
      </c>
      <c r="AG107">
        <v>0</v>
      </c>
      <c r="AH107">
        <v>0</v>
      </c>
      <c r="AI107">
        <v>1</v>
      </c>
      <c r="AJ107">
        <v>1</v>
      </c>
      <c r="AK107">
        <v>1</v>
      </c>
      <c r="AL107">
        <v>1</v>
      </c>
      <c r="AM107">
        <v>0</v>
      </c>
      <c r="AN107">
        <v>0</v>
      </c>
      <c r="AO107" t="s">
        <v>49</v>
      </c>
      <c r="AP107">
        <v>60.4</v>
      </c>
      <c r="AQ107">
        <v>57</v>
      </c>
      <c r="AR107">
        <v>34</v>
      </c>
      <c r="AS107">
        <v>40.799999999999997</v>
      </c>
      <c r="AT107">
        <v>50</v>
      </c>
      <c r="AU107">
        <v>80</v>
      </c>
      <c r="AV107">
        <v>1</v>
      </c>
    </row>
    <row r="108" spans="1:48" x14ac:dyDescent="0.3">
      <c r="A108" t="s">
        <v>68</v>
      </c>
      <c r="B108">
        <v>0</v>
      </c>
      <c r="C108">
        <v>0</v>
      </c>
      <c r="D108">
        <v>1</v>
      </c>
      <c r="E108">
        <v>0</v>
      </c>
      <c r="F108">
        <v>0</v>
      </c>
      <c r="G108">
        <v>0</v>
      </c>
      <c r="H108">
        <v>8832</v>
      </c>
      <c r="I108">
        <v>9.0861367685168766</v>
      </c>
      <c r="J108">
        <v>1.07</v>
      </c>
      <c r="K108">
        <v>1.2250430000000001</v>
      </c>
      <c r="L108">
        <v>1.1449</v>
      </c>
      <c r="M108" t="s">
        <v>69</v>
      </c>
      <c r="N108" t="s">
        <v>64</v>
      </c>
      <c r="O108" t="s">
        <v>52</v>
      </c>
      <c r="P108">
        <v>0</v>
      </c>
      <c r="Q108">
        <v>0</v>
      </c>
      <c r="R108">
        <v>0</v>
      </c>
      <c r="S108">
        <v>0</v>
      </c>
      <c r="T108">
        <v>1</v>
      </c>
      <c r="U108" t="s">
        <v>47</v>
      </c>
      <c r="V108">
        <v>0</v>
      </c>
      <c r="W108">
        <v>1</v>
      </c>
      <c r="X108">
        <v>0</v>
      </c>
      <c r="Y108">
        <v>0</v>
      </c>
      <c r="Z108">
        <v>0</v>
      </c>
      <c r="AA108">
        <v>1</v>
      </c>
      <c r="AB108">
        <v>0</v>
      </c>
      <c r="AC108">
        <v>0</v>
      </c>
      <c r="AD108" t="s">
        <v>57</v>
      </c>
      <c r="AE108">
        <v>1</v>
      </c>
      <c r="AF108">
        <v>1</v>
      </c>
      <c r="AG108">
        <v>0</v>
      </c>
      <c r="AH108">
        <v>1</v>
      </c>
      <c r="AI108">
        <v>1</v>
      </c>
      <c r="AJ108">
        <v>1</v>
      </c>
      <c r="AK108">
        <v>0</v>
      </c>
      <c r="AL108">
        <v>1</v>
      </c>
      <c r="AM108">
        <v>0</v>
      </c>
      <c r="AN108">
        <v>0</v>
      </c>
      <c r="AO108" t="s">
        <v>58</v>
      </c>
      <c r="AP108">
        <v>60.1</v>
      </c>
      <c r="AQ108">
        <v>57.2</v>
      </c>
      <c r="AR108">
        <v>34.1</v>
      </c>
      <c r="AS108">
        <v>40.799999999999997</v>
      </c>
      <c r="AT108">
        <v>50</v>
      </c>
      <c r="AU108">
        <v>77</v>
      </c>
      <c r="AV108">
        <v>1</v>
      </c>
    </row>
    <row r="109" spans="1:48" x14ac:dyDescent="0.3">
      <c r="A109" t="s">
        <v>50</v>
      </c>
      <c r="B109">
        <v>1</v>
      </c>
      <c r="C109">
        <v>0</v>
      </c>
      <c r="D109">
        <v>0</v>
      </c>
      <c r="E109">
        <v>0</v>
      </c>
      <c r="F109">
        <v>0</v>
      </c>
      <c r="G109">
        <v>0</v>
      </c>
      <c r="H109">
        <v>30643.35</v>
      </c>
      <c r="I109">
        <v>10.330170952081634</v>
      </c>
      <c r="J109">
        <v>1.77</v>
      </c>
      <c r="K109">
        <v>5.5452330000000005</v>
      </c>
      <c r="L109">
        <v>3.1329000000000002</v>
      </c>
      <c r="M109" t="s">
        <v>44</v>
      </c>
      <c r="N109" t="s">
        <v>51</v>
      </c>
      <c r="O109" t="s">
        <v>61</v>
      </c>
      <c r="P109">
        <v>0</v>
      </c>
      <c r="Q109">
        <v>0</v>
      </c>
      <c r="R109">
        <v>1</v>
      </c>
      <c r="S109">
        <v>0</v>
      </c>
      <c r="T109">
        <v>0</v>
      </c>
      <c r="U109" t="s">
        <v>66</v>
      </c>
      <c r="V109">
        <v>0</v>
      </c>
      <c r="W109">
        <v>1</v>
      </c>
      <c r="X109">
        <v>0</v>
      </c>
      <c r="Y109">
        <v>0</v>
      </c>
      <c r="Z109">
        <v>0</v>
      </c>
      <c r="AA109">
        <v>0</v>
      </c>
      <c r="AB109">
        <v>1</v>
      </c>
      <c r="AC109">
        <v>0</v>
      </c>
      <c r="AD109" t="s">
        <v>48</v>
      </c>
      <c r="AE109">
        <v>1</v>
      </c>
      <c r="AF109">
        <v>1</v>
      </c>
      <c r="AG109">
        <v>1</v>
      </c>
      <c r="AH109">
        <v>0</v>
      </c>
      <c r="AI109">
        <v>1</v>
      </c>
      <c r="AJ109">
        <v>1</v>
      </c>
      <c r="AK109">
        <v>1</v>
      </c>
      <c r="AL109">
        <v>0</v>
      </c>
      <c r="AM109">
        <v>0</v>
      </c>
      <c r="AN109">
        <v>0</v>
      </c>
      <c r="AO109" t="s">
        <v>49</v>
      </c>
      <c r="AP109">
        <v>61.4</v>
      </c>
      <c r="AQ109">
        <v>57</v>
      </c>
      <c r="AR109">
        <v>35</v>
      </c>
      <c r="AS109">
        <v>40.799999999999997</v>
      </c>
      <c r="AT109">
        <v>55</v>
      </c>
      <c r="AU109">
        <v>75</v>
      </c>
      <c r="AV109">
        <v>1</v>
      </c>
    </row>
    <row r="110" spans="1:48" x14ac:dyDescent="0.3">
      <c r="A110" t="s">
        <v>63</v>
      </c>
      <c r="B110">
        <v>0</v>
      </c>
      <c r="C110">
        <v>0</v>
      </c>
      <c r="D110">
        <v>0</v>
      </c>
      <c r="E110">
        <v>0</v>
      </c>
      <c r="F110">
        <v>0</v>
      </c>
      <c r="G110">
        <v>1</v>
      </c>
      <c r="H110">
        <v>14824</v>
      </c>
      <c r="I110">
        <v>9.6040027679651949</v>
      </c>
      <c r="J110">
        <v>1.5680000000000001</v>
      </c>
      <c r="K110">
        <v>3.8551224320000004</v>
      </c>
      <c r="L110">
        <v>2.4586240000000004</v>
      </c>
      <c r="M110" t="s">
        <v>44</v>
      </c>
      <c r="N110" t="s">
        <v>64</v>
      </c>
      <c r="O110" t="s">
        <v>52</v>
      </c>
      <c r="P110">
        <v>0</v>
      </c>
      <c r="Q110">
        <v>0</v>
      </c>
      <c r="R110">
        <v>0</v>
      </c>
      <c r="S110">
        <v>0</v>
      </c>
      <c r="T110">
        <v>1</v>
      </c>
      <c r="U110" t="s">
        <v>47</v>
      </c>
      <c r="V110">
        <v>0</v>
      </c>
      <c r="W110">
        <v>1</v>
      </c>
      <c r="X110">
        <v>0</v>
      </c>
      <c r="Y110">
        <v>0</v>
      </c>
      <c r="Z110">
        <v>0</v>
      </c>
      <c r="AA110">
        <v>1</v>
      </c>
      <c r="AB110">
        <v>0</v>
      </c>
      <c r="AC110">
        <v>0</v>
      </c>
      <c r="AD110" t="s">
        <v>57</v>
      </c>
      <c r="AE110">
        <v>1</v>
      </c>
      <c r="AF110">
        <v>1</v>
      </c>
      <c r="AG110">
        <v>0</v>
      </c>
      <c r="AH110">
        <v>1</v>
      </c>
      <c r="AI110">
        <v>1</v>
      </c>
      <c r="AJ110">
        <v>1</v>
      </c>
      <c r="AK110">
        <v>1</v>
      </c>
      <c r="AL110">
        <v>0</v>
      </c>
      <c r="AM110">
        <v>1</v>
      </c>
      <c r="AN110">
        <v>1</v>
      </c>
      <c r="AO110" t="s">
        <v>58</v>
      </c>
      <c r="AP110">
        <v>61.3</v>
      </c>
      <c r="AQ110">
        <v>56.6</v>
      </c>
      <c r="AR110">
        <v>34.6</v>
      </c>
      <c r="AS110">
        <v>40.6</v>
      </c>
      <c r="AT110">
        <v>54</v>
      </c>
      <c r="AU110">
        <v>77</v>
      </c>
      <c r="AV110">
        <v>1</v>
      </c>
    </row>
    <row r="111" spans="1:48" x14ac:dyDescent="0.3">
      <c r="A111" t="s">
        <v>63</v>
      </c>
      <c r="B111">
        <v>0</v>
      </c>
      <c r="C111">
        <v>0</v>
      </c>
      <c r="D111">
        <v>0</v>
      </c>
      <c r="E111">
        <v>0</v>
      </c>
      <c r="F111">
        <v>0</v>
      </c>
      <c r="G111">
        <v>1</v>
      </c>
      <c r="H111">
        <v>9412</v>
      </c>
      <c r="I111">
        <v>9.1497407498472523</v>
      </c>
      <c r="J111">
        <v>1.0680000000000001</v>
      </c>
      <c r="K111">
        <v>1.2181864320000002</v>
      </c>
      <c r="L111">
        <v>1.1406240000000001</v>
      </c>
      <c r="M111" t="s">
        <v>44</v>
      </c>
      <c r="N111" t="s">
        <v>64</v>
      </c>
      <c r="O111" t="s">
        <v>61</v>
      </c>
      <c r="P111">
        <v>0</v>
      </c>
      <c r="Q111">
        <v>0</v>
      </c>
      <c r="R111">
        <v>1</v>
      </c>
      <c r="S111">
        <v>0</v>
      </c>
      <c r="T111">
        <v>0</v>
      </c>
      <c r="U111" t="s">
        <v>47</v>
      </c>
      <c r="V111">
        <v>0</v>
      </c>
      <c r="W111">
        <v>1</v>
      </c>
      <c r="X111">
        <v>0</v>
      </c>
      <c r="Y111">
        <v>0</v>
      </c>
      <c r="Z111">
        <v>0</v>
      </c>
      <c r="AA111">
        <v>1</v>
      </c>
      <c r="AB111">
        <v>0</v>
      </c>
      <c r="AC111">
        <v>0</v>
      </c>
      <c r="AD111" t="s">
        <v>57</v>
      </c>
      <c r="AE111">
        <v>1</v>
      </c>
      <c r="AF111">
        <v>1</v>
      </c>
      <c r="AG111">
        <v>0</v>
      </c>
      <c r="AH111">
        <v>1</v>
      </c>
      <c r="AI111">
        <v>1</v>
      </c>
      <c r="AJ111">
        <v>1</v>
      </c>
      <c r="AK111">
        <v>1</v>
      </c>
      <c r="AL111">
        <v>0</v>
      </c>
      <c r="AM111">
        <v>1</v>
      </c>
      <c r="AN111">
        <v>0</v>
      </c>
      <c r="AO111" t="s">
        <v>58</v>
      </c>
      <c r="AP111">
        <v>61.6</v>
      </c>
      <c r="AQ111">
        <v>56.8</v>
      </c>
      <c r="AR111">
        <v>34.4</v>
      </c>
      <c r="AS111">
        <v>40.9</v>
      </c>
      <c r="AT111">
        <v>51</v>
      </c>
      <c r="AU111">
        <v>76</v>
      </c>
      <c r="AV111">
        <v>1</v>
      </c>
    </row>
    <row r="112" spans="1:48" x14ac:dyDescent="0.3">
      <c r="A112" t="s">
        <v>68</v>
      </c>
      <c r="B112">
        <v>0</v>
      </c>
      <c r="C112">
        <v>0</v>
      </c>
      <c r="D112">
        <v>1</v>
      </c>
      <c r="E112">
        <v>0</v>
      </c>
      <c r="F112">
        <v>0</v>
      </c>
      <c r="G112">
        <v>0</v>
      </c>
      <c r="H112">
        <v>15496</v>
      </c>
      <c r="I112">
        <v>9.6483372050868326</v>
      </c>
      <c r="J112">
        <v>1.4</v>
      </c>
      <c r="K112">
        <v>2.7439999999999993</v>
      </c>
      <c r="L112">
        <v>1.9599999999999997</v>
      </c>
      <c r="M112" t="s">
        <v>69</v>
      </c>
      <c r="N112" t="s">
        <v>64</v>
      </c>
      <c r="O112" t="s">
        <v>46</v>
      </c>
      <c r="P112">
        <v>0</v>
      </c>
      <c r="Q112">
        <v>0</v>
      </c>
      <c r="R112">
        <v>0</v>
      </c>
      <c r="S112">
        <v>1</v>
      </c>
      <c r="T112">
        <v>0</v>
      </c>
      <c r="U112" t="s">
        <v>47</v>
      </c>
      <c r="V112">
        <v>0</v>
      </c>
      <c r="W112">
        <v>1</v>
      </c>
      <c r="X112">
        <v>0</v>
      </c>
      <c r="Y112">
        <v>0</v>
      </c>
      <c r="Z112">
        <v>0</v>
      </c>
      <c r="AA112">
        <v>1</v>
      </c>
      <c r="AB112">
        <v>0</v>
      </c>
      <c r="AC112">
        <v>0</v>
      </c>
      <c r="AD112" t="s">
        <v>57</v>
      </c>
      <c r="AE112">
        <v>1</v>
      </c>
      <c r="AF112">
        <v>1</v>
      </c>
      <c r="AG112">
        <v>0</v>
      </c>
      <c r="AH112">
        <v>1</v>
      </c>
      <c r="AI112">
        <v>1</v>
      </c>
      <c r="AJ112">
        <v>1</v>
      </c>
      <c r="AK112">
        <v>1</v>
      </c>
      <c r="AL112">
        <v>0</v>
      </c>
      <c r="AM112">
        <v>1</v>
      </c>
      <c r="AN112">
        <v>1</v>
      </c>
      <c r="AO112" t="s">
        <v>58</v>
      </c>
      <c r="AP112">
        <v>61.4</v>
      </c>
      <c r="AQ112">
        <v>57</v>
      </c>
      <c r="AR112">
        <v>34.4</v>
      </c>
      <c r="AS112">
        <v>40.799999999999997</v>
      </c>
      <c r="AT112">
        <v>54</v>
      </c>
      <c r="AU112">
        <v>77</v>
      </c>
      <c r="AV112">
        <v>1</v>
      </c>
    </row>
    <row r="113" spans="1:48" x14ac:dyDescent="0.3">
      <c r="A113" t="s">
        <v>50</v>
      </c>
      <c r="B113">
        <v>1</v>
      </c>
      <c r="C113">
        <v>0</v>
      </c>
      <c r="D113">
        <v>0</v>
      </c>
      <c r="E113">
        <v>0</v>
      </c>
      <c r="F113">
        <v>0</v>
      </c>
      <c r="G113">
        <v>0</v>
      </c>
      <c r="H113">
        <v>14221.43</v>
      </c>
      <c r="I113">
        <v>9.5625052608890577</v>
      </c>
      <c r="J113">
        <v>1.04</v>
      </c>
      <c r="K113">
        <v>1.1248640000000001</v>
      </c>
      <c r="L113">
        <v>1.0816000000000001</v>
      </c>
      <c r="M113" t="s">
        <v>44</v>
      </c>
      <c r="N113" t="s">
        <v>51</v>
      </c>
      <c r="O113" t="s">
        <v>65</v>
      </c>
      <c r="P113">
        <v>1</v>
      </c>
      <c r="Q113">
        <v>0</v>
      </c>
      <c r="R113">
        <v>0</v>
      </c>
      <c r="S113">
        <v>0</v>
      </c>
      <c r="T113">
        <v>0</v>
      </c>
      <c r="U113" t="s">
        <v>53</v>
      </c>
      <c r="V113">
        <v>0</v>
      </c>
      <c r="W113">
        <v>1</v>
      </c>
      <c r="X113">
        <v>0</v>
      </c>
      <c r="Y113">
        <v>0</v>
      </c>
      <c r="Z113">
        <v>0</v>
      </c>
      <c r="AA113">
        <v>0</v>
      </c>
      <c r="AB113">
        <v>0</v>
      </c>
      <c r="AC113">
        <v>1</v>
      </c>
      <c r="AD113" t="s">
        <v>48</v>
      </c>
      <c r="AE113">
        <v>1</v>
      </c>
      <c r="AF113">
        <v>1</v>
      </c>
      <c r="AG113">
        <v>1</v>
      </c>
      <c r="AH113">
        <v>1</v>
      </c>
      <c r="AI113">
        <v>1</v>
      </c>
      <c r="AJ113">
        <v>1</v>
      </c>
      <c r="AK113">
        <v>1</v>
      </c>
      <c r="AL113">
        <v>1</v>
      </c>
      <c r="AM113">
        <v>1</v>
      </c>
      <c r="AN113">
        <v>0</v>
      </c>
      <c r="AO113" t="s">
        <v>49</v>
      </c>
      <c r="AP113">
        <v>61.8</v>
      </c>
      <c r="AQ113">
        <v>56</v>
      </c>
      <c r="AR113">
        <v>34.5</v>
      </c>
      <c r="AS113">
        <v>40.799999999999997</v>
      </c>
      <c r="AT113">
        <v>50</v>
      </c>
      <c r="AU113">
        <v>80</v>
      </c>
      <c r="AV113">
        <v>1</v>
      </c>
    </row>
    <row r="114" spans="1:48" x14ac:dyDescent="0.3">
      <c r="A114" t="s">
        <v>50</v>
      </c>
      <c r="B114">
        <v>1</v>
      </c>
      <c r="C114">
        <v>0</v>
      </c>
      <c r="D114">
        <v>0</v>
      </c>
      <c r="E114">
        <v>0</v>
      </c>
      <c r="F114">
        <v>0</v>
      </c>
      <c r="G114">
        <v>0</v>
      </c>
      <c r="H114">
        <v>11350.155000000001</v>
      </c>
      <c r="I114">
        <v>9.3369866792039655</v>
      </c>
      <c r="J114">
        <v>1.07</v>
      </c>
      <c r="K114">
        <v>1.2250430000000001</v>
      </c>
      <c r="L114">
        <v>1.1449</v>
      </c>
      <c r="M114" t="s">
        <v>44</v>
      </c>
      <c r="N114" t="s">
        <v>51</v>
      </c>
      <c r="O114" t="s">
        <v>67</v>
      </c>
      <c r="P114">
        <v>0</v>
      </c>
      <c r="Q114">
        <v>1</v>
      </c>
      <c r="R114">
        <v>0</v>
      </c>
      <c r="S114">
        <v>0</v>
      </c>
      <c r="T114">
        <v>0</v>
      </c>
      <c r="U114" t="s">
        <v>53</v>
      </c>
      <c r="V114">
        <v>0</v>
      </c>
      <c r="W114">
        <v>1</v>
      </c>
      <c r="X114">
        <v>0</v>
      </c>
      <c r="Y114">
        <v>0</v>
      </c>
      <c r="Z114">
        <v>0</v>
      </c>
      <c r="AA114">
        <v>0</v>
      </c>
      <c r="AB114">
        <v>0</v>
      </c>
      <c r="AC114">
        <v>1</v>
      </c>
      <c r="AD114" t="s">
        <v>48</v>
      </c>
      <c r="AE114">
        <v>1</v>
      </c>
      <c r="AF114">
        <v>0</v>
      </c>
      <c r="AG114">
        <v>0</v>
      </c>
      <c r="AH114">
        <v>0</v>
      </c>
      <c r="AI114">
        <v>1</v>
      </c>
      <c r="AJ114">
        <v>1</v>
      </c>
      <c r="AK114">
        <v>1</v>
      </c>
      <c r="AL114">
        <v>1</v>
      </c>
      <c r="AM114">
        <v>0</v>
      </c>
      <c r="AN114">
        <v>0</v>
      </c>
      <c r="AO114" t="s">
        <v>49</v>
      </c>
      <c r="AP114">
        <v>61.8</v>
      </c>
      <c r="AQ114">
        <v>57</v>
      </c>
      <c r="AR114">
        <v>35.5</v>
      </c>
      <c r="AS114">
        <v>40.799999999999997</v>
      </c>
      <c r="AT114">
        <v>50</v>
      </c>
      <c r="AU114">
        <v>80</v>
      </c>
      <c r="AV114">
        <v>1</v>
      </c>
    </row>
    <row r="115" spans="1:48" x14ac:dyDescent="0.3">
      <c r="A115" t="s">
        <v>43</v>
      </c>
      <c r="B115">
        <v>0</v>
      </c>
      <c r="C115">
        <v>0</v>
      </c>
      <c r="D115">
        <v>0</v>
      </c>
      <c r="E115">
        <v>1</v>
      </c>
      <c r="F115">
        <v>0</v>
      </c>
      <c r="G115">
        <v>0</v>
      </c>
      <c r="H115">
        <v>28260</v>
      </c>
      <c r="I115">
        <v>10.249202656238518</v>
      </c>
      <c r="J115">
        <v>1.95</v>
      </c>
      <c r="K115">
        <v>7.4148749999999994</v>
      </c>
      <c r="L115">
        <v>3.8024999999999998</v>
      </c>
      <c r="M115" t="s">
        <v>44</v>
      </c>
      <c r="N115" t="s">
        <v>45</v>
      </c>
      <c r="O115" t="s">
        <v>46</v>
      </c>
      <c r="P115">
        <v>0</v>
      </c>
      <c r="Q115">
        <v>0</v>
      </c>
      <c r="R115">
        <v>0</v>
      </c>
      <c r="S115">
        <v>1</v>
      </c>
      <c r="T115">
        <v>0</v>
      </c>
      <c r="U115" t="s">
        <v>71</v>
      </c>
      <c r="V115">
        <v>1</v>
      </c>
      <c r="W115">
        <v>0</v>
      </c>
      <c r="X115">
        <v>0</v>
      </c>
      <c r="Y115">
        <v>1</v>
      </c>
      <c r="Z115">
        <v>0</v>
      </c>
      <c r="AA115">
        <v>0</v>
      </c>
      <c r="AB115">
        <v>0</v>
      </c>
      <c r="AC115">
        <v>0</v>
      </c>
      <c r="AD115" t="s">
        <v>57</v>
      </c>
      <c r="AE115">
        <v>1</v>
      </c>
      <c r="AF115">
        <v>0</v>
      </c>
      <c r="AG115">
        <v>1</v>
      </c>
      <c r="AH115">
        <v>0</v>
      </c>
      <c r="AI115">
        <v>1</v>
      </c>
      <c r="AJ115">
        <v>1</v>
      </c>
      <c r="AK115">
        <v>1</v>
      </c>
      <c r="AL115">
        <v>1</v>
      </c>
      <c r="AM115">
        <v>0</v>
      </c>
      <c r="AN115">
        <v>0</v>
      </c>
      <c r="AO115" t="s">
        <v>49</v>
      </c>
      <c r="AP115">
        <v>61.4</v>
      </c>
      <c r="AQ115">
        <v>56</v>
      </c>
      <c r="AR115">
        <v>35.5</v>
      </c>
      <c r="AS115">
        <v>40.6</v>
      </c>
      <c r="AT115">
        <v>45</v>
      </c>
      <c r="AU115">
        <v>75</v>
      </c>
      <c r="AV115">
        <v>1</v>
      </c>
    </row>
    <row r="116" spans="1:48" x14ac:dyDescent="0.3">
      <c r="A116" t="s">
        <v>63</v>
      </c>
      <c r="B116">
        <v>0</v>
      </c>
      <c r="C116">
        <v>0</v>
      </c>
      <c r="D116">
        <v>0</v>
      </c>
      <c r="E116">
        <v>0</v>
      </c>
      <c r="F116">
        <v>0</v>
      </c>
      <c r="G116">
        <v>1</v>
      </c>
      <c r="H116">
        <v>19376</v>
      </c>
      <c r="I116">
        <v>9.8717904657928734</v>
      </c>
      <c r="J116">
        <v>1.2110000000000001</v>
      </c>
      <c r="K116">
        <v>1.7759569310000003</v>
      </c>
      <c r="L116">
        <v>1.4665210000000002</v>
      </c>
      <c r="M116" t="s">
        <v>44</v>
      </c>
      <c r="N116" t="s">
        <v>64</v>
      </c>
      <c r="O116" t="s">
        <v>65</v>
      </c>
      <c r="P116">
        <v>1</v>
      </c>
      <c r="Q116">
        <v>0</v>
      </c>
      <c r="R116">
        <v>0</v>
      </c>
      <c r="S116">
        <v>0</v>
      </c>
      <c r="T116">
        <v>0</v>
      </c>
      <c r="U116" t="s">
        <v>66</v>
      </c>
      <c r="V116">
        <v>0</v>
      </c>
      <c r="W116">
        <v>1</v>
      </c>
      <c r="X116">
        <v>0</v>
      </c>
      <c r="Y116">
        <v>0</v>
      </c>
      <c r="Z116">
        <v>0</v>
      </c>
      <c r="AA116">
        <v>0</v>
      </c>
      <c r="AB116">
        <v>1</v>
      </c>
      <c r="AC116">
        <v>0</v>
      </c>
      <c r="AD116" t="s">
        <v>57</v>
      </c>
      <c r="AE116">
        <v>1</v>
      </c>
      <c r="AF116">
        <v>1</v>
      </c>
      <c r="AG116">
        <v>1</v>
      </c>
      <c r="AH116">
        <v>1</v>
      </c>
      <c r="AI116">
        <v>1</v>
      </c>
      <c r="AJ116">
        <v>1</v>
      </c>
      <c r="AK116">
        <v>1</v>
      </c>
      <c r="AL116">
        <v>0</v>
      </c>
      <c r="AM116">
        <v>1</v>
      </c>
      <c r="AN116">
        <v>0</v>
      </c>
      <c r="AO116" t="s">
        <v>58</v>
      </c>
      <c r="AP116">
        <v>61.9</v>
      </c>
      <c r="AQ116">
        <v>55.6</v>
      </c>
      <c r="AR116">
        <v>34.9</v>
      </c>
      <c r="AS116">
        <v>40.9</v>
      </c>
      <c r="AT116">
        <v>51</v>
      </c>
      <c r="AU116">
        <v>77</v>
      </c>
      <c r="AV116">
        <v>1</v>
      </c>
    </row>
    <row r="117" spans="1:48" x14ac:dyDescent="0.3">
      <c r="A117" t="s">
        <v>50</v>
      </c>
      <c r="B117">
        <v>1</v>
      </c>
      <c r="C117">
        <v>0</v>
      </c>
      <c r="D117">
        <v>0</v>
      </c>
      <c r="E117">
        <v>0</v>
      </c>
      <c r="F117">
        <v>0</v>
      </c>
      <c r="G117">
        <v>0</v>
      </c>
      <c r="H117">
        <v>11516.619999999999</v>
      </c>
      <c r="I117">
        <v>9.3515464884210875</v>
      </c>
      <c r="J117">
        <v>1.1299999999999999</v>
      </c>
      <c r="K117">
        <v>1.4428969999999997</v>
      </c>
      <c r="L117">
        <v>1.2768999999999997</v>
      </c>
      <c r="M117" t="s">
        <v>44</v>
      </c>
      <c r="N117" t="s">
        <v>51</v>
      </c>
      <c r="O117" t="s">
        <v>67</v>
      </c>
      <c r="P117">
        <v>0</v>
      </c>
      <c r="Q117">
        <v>1</v>
      </c>
      <c r="R117">
        <v>0</v>
      </c>
      <c r="S117">
        <v>0</v>
      </c>
      <c r="T117">
        <v>0</v>
      </c>
      <c r="U117" t="s">
        <v>56</v>
      </c>
      <c r="V117">
        <v>0</v>
      </c>
      <c r="W117">
        <v>1</v>
      </c>
      <c r="X117">
        <v>0</v>
      </c>
      <c r="Y117">
        <v>0</v>
      </c>
      <c r="Z117">
        <v>1</v>
      </c>
      <c r="AA117">
        <v>0</v>
      </c>
      <c r="AB117">
        <v>0</v>
      </c>
      <c r="AC117">
        <v>0</v>
      </c>
      <c r="AD117" t="s">
        <v>62</v>
      </c>
      <c r="AE117">
        <v>1</v>
      </c>
      <c r="AF117">
        <v>1</v>
      </c>
      <c r="AG117">
        <v>0</v>
      </c>
      <c r="AH117">
        <v>0</v>
      </c>
      <c r="AI117">
        <v>1</v>
      </c>
      <c r="AJ117">
        <v>1</v>
      </c>
      <c r="AK117">
        <v>1</v>
      </c>
      <c r="AL117">
        <v>0</v>
      </c>
      <c r="AM117">
        <v>0</v>
      </c>
      <c r="AN117">
        <v>0</v>
      </c>
      <c r="AO117" t="s">
        <v>49</v>
      </c>
      <c r="AP117">
        <v>61.8</v>
      </c>
      <c r="AQ117">
        <v>57</v>
      </c>
      <c r="AR117">
        <v>35</v>
      </c>
      <c r="AS117">
        <v>40.799999999999997</v>
      </c>
      <c r="AT117">
        <v>55</v>
      </c>
      <c r="AU117">
        <v>80</v>
      </c>
      <c r="AV117">
        <v>1</v>
      </c>
    </row>
    <row r="118" spans="1:48" x14ac:dyDescent="0.3">
      <c r="A118" t="s">
        <v>50</v>
      </c>
      <c r="B118">
        <v>1</v>
      </c>
      <c r="C118">
        <v>0</v>
      </c>
      <c r="D118">
        <v>0</v>
      </c>
      <c r="E118">
        <v>0</v>
      </c>
      <c r="F118">
        <v>0</v>
      </c>
      <c r="G118">
        <v>0</v>
      </c>
      <c r="H118">
        <v>14776.97</v>
      </c>
      <c r="I118">
        <v>9.6008251667195328</v>
      </c>
      <c r="J118">
        <v>1.53</v>
      </c>
      <c r="K118">
        <v>3.5815770000000002</v>
      </c>
      <c r="L118">
        <v>2.3409</v>
      </c>
      <c r="M118" t="s">
        <v>44</v>
      </c>
      <c r="N118" t="s">
        <v>51</v>
      </c>
      <c r="O118" t="s">
        <v>52</v>
      </c>
      <c r="P118">
        <v>0</v>
      </c>
      <c r="Q118">
        <v>0</v>
      </c>
      <c r="R118">
        <v>0</v>
      </c>
      <c r="S118">
        <v>0</v>
      </c>
      <c r="T118">
        <v>1</v>
      </c>
      <c r="U118" t="s">
        <v>56</v>
      </c>
      <c r="V118">
        <v>0</v>
      </c>
      <c r="W118">
        <v>1</v>
      </c>
      <c r="X118">
        <v>0</v>
      </c>
      <c r="Y118">
        <v>0</v>
      </c>
      <c r="Z118">
        <v>1</v>
      </c>
      <c r="AA118">
        <v>0</v>
      </c>
      <c r="AB118">
        <v>0</v>
      </c>
      <c r="AC118">
        <v>0</v>
      </c>
      <c r="AD118" t="s">
        <v>48</v>
      </c>
      <c r="AE118">
        <v>1</v>
      </c>
      <c r="AF118">
        <v>0</v>
      </c>
      <c r="AG118">
        <v>0</v>
      </c>
      <c r="AH118">
        <v>0</v>
      </c>
      <c r="AI118">
        <v>1</v>
      </c>
      <c r="AJ118">
        <v>1</v>
      </c>
      <c r="AK118">
        <v>1</v>
      </c>
      <c r="AL118">
        <v>0</v>
      </c>
      <c r="AM118">
        <v>0</v>
      </c>
      <c r="AN118">
        <v>0</v>
      </c>
      <c r="AO118" t="s">
        <v>49</v>
      </c>
      <c r="AP118">
        <v>61.9</v>
      </c>
      <c r="AQ118">
        <v>57</v>
      </c>
      <c r="AR118">
        <v>35.5</v>
      </c>
      <c r="AS118">
        <v>40.799999999999997</v>
      </c>
      <c r="AT118">
        <v>55</v>
      </c>
      <c r="AU118">
        <v>80</v>
      </c>
      <c r="AV118">
        <v>1</v>
      </c>
    </row>
    <row r="119" spans="1:48" x14ac:dyDescent="0.3">
      <c r="A119" t="s">
        <v>50</v>
      </c>
      <c r="B119">
        <v>1</v>
      </c>
      <c r="C119">
        <v>0</v>
      </c>
      <c r="D119">
        <v>0</v>
      </c>
      <c r="E119">
        <v>0</v>
      </c>
      <c r="F119">
        <v>0</v>
      </c>
      <c r="G119">
        <v>0</v>
      </c>
      <c r="H119">
        <v>10913.8</v>
      </c>
      <c r="I119">
        <v>9.2977833224912274</v>
      </c>
      <c r="J119">
        <v>1.24</v>
      </c>
      <c r="K119">
        <v>1.9066239999999999</v>
      </c>
      <c r="L119">
        <v>1.5376000000000001</v>
      </c>
      <c r="M119" t="s">
        <v>44</v>
      </c>
      <c r="N119" t="s">
        <v>51</v>
      </c>
      <c r="O119" t="s">
        <v>46</v>
      </c>
      <c r="P119">
        <v>0</v>
      </c>
      <c r="Q119">
        <v>0</v>
      </c>
      <c r="R119">
        <v>0</v>
      </c>
      <c r="S119">
        <v>1</v>
      </c>
      <c r="T119">
        <v>0</v>
      </c>
      <c r="U119" t="s">
        <v>47</v>
      </c>
      <c r="V119">
        <v>0</v>
      </c>
      <c r="W119">
        <v>1</v>
      </c>
      <c r="X119">
        <v>0</v>
      </c>
      <c r="Y119">
        <v>0</v>
      </c>
      <c r="Z119">
        <v>0</v>
      </c>
      <c r="AA119">
        <v>1</v>
      </c>
      <c r="AB119">
        <v>0</v>
      </c>
      <c r="AC119">
        <v>0</v>
      </c>
      <c r="AD119" t="s">
        <v>48</v>
      </c>
      <c r="AE119">
        <v>0</v>
      </c>
      <c r="AF119">
        <v>0</v>
      </c>
      <c r="AG119">
        <v>0</v>
      </c>
      <c r="AH119">
        <v>0</v>
      </c>
      <c r="AI119">
        <v>1</v>
      </c>
      <c r="AJ119">
        <v>1</v>
      </c>
      <c r="AK119">
        <v>1</v>
      </c>
      <c r="AL119">
        <v>0</v>
      </c>
      <c r="AM119">
        <v>0</v>
      </c>
      <c r="AN119">
        <v>0</v>
      </c>
      <c r="AO119" t="s">
        <v>49</v>
      </c>
      <c r="AP119">
        <v>61.8</v>
      </c>
      <c r="AQ119">
        <v>56</v>
      </c>
      <c r="AR119">
        <v>35.5</v>
      </c>
      <c r="AS119">
        <v>40.6</v>
      </c>
      <c r="AT119">
        <v>55</v>
      </c>
      <c r="AU119">
        <v>80</v>
      </c>
      <c r="AV119">
        <v>1</v>
      </c>
    </row>
    <row r="120" spans="1:48" x14ac:dyDescent="0.3">
      <c r="A120" t="s">
        <v>43</v>
      </c>
      <c r="B120">
        <v>0</v>
      </c>
      <c r="C120">
        <v>0</v>
      </c>
      <c r="D120">
        <v>0</v>
      </c>
      <c r="E120">
        <v>1</v>
      </c>
      <c r="F120">
        <v>0</v>
      </c>
      <c r="G120">
        <v>0</v>
      </c>
      <c r="H120">
        <v>9860</v>
      </c>
      <c r="I120">
        <v>9.1962414475966803</v>
      </c>
      <c r="J120">
        <v>1.1200000000000001</v>
      </c>
      <c r="K120">
        <v>1.4049280000000004</v>
      </c>
      <c r="L120">
        <v>1.2544000000000002</v>
      </c>
      <c r="M120" t="s">
        <v>44</v>
      </c>
      <c r="N120" t="s">
        <v>45</v>
      </c>
      <c r="O120" t="s">
        <v>61</v>
      </c>
      <c r="P120">
        <v>0</v>
      </c>
      <c r="Q120">
        <v>0</v>
      </c>
      <c r="R120">
        <v>1</v>
      </c>
      <c r="S120">
        <v>0</v>
      </c>
      <c r="T120">
        <v>0</v>
      </c>
      <c r="U120" t="s">
        <v>53</v>
      </c>
      <c r="V120">
        <v>0</v>
      </c>
      <c r="W120">
        <v>1</v>
      </c>
      <c r="X120">
        <v>0</v>
      </c>
      <c r="Y120">
        <v>0</v>
      </c>
      <c r="Z120">
        <v>0</v>
      </c>
      <c r="AA120">
        <v>0</v>
      </c>
      <c r="AB120">
        <v>0</v>
      </c>
      <c r="AC120">
        <v>1</v>
      </c>
      <c r="AD120" t="s">
        <v>62</v>
      </c>
      <c r="AE120">
        <v>1</v>
      </c>
      <c r="AF120">
        <v>0</v>
      </c>
      <c r="AG120">
        <v>0</v>
      </c>
      <c r="AH120">
        <v>0</v>
      </c>
      <c r="AI120">
        <v>1</v>
      </c>
      <c r="AJ120">
        <v>1</v>
      </c>
      <c r="AK120">
        <v>1</v>
      </c>
      <c r="AL120">
        <v>1</v>
      </c>
      <c r="AM120">
        <v>0</v>
      </c>
      <c r="AN120">
        <v>0</v>
      </c>
      <c r="AO120" t="s">
        <v>49</v>
      </c>
      <c r="AP120">
        <v>62.5</v>
      </c>
      <c r="AQ120">
        <v>56</v>
      </c>
      <c r="AR120">
        <v>35.5</v>
      </c>
      <c r="AS120">
        <v>40.799999999999997</v>
      </c>
      <c r="AT120">
        <v>50</v>
      </c>
      <c r="AU120">
        <v>80</v>
      </c>
      <c r="AV120">
        <v>1</v>
      </c>
    </row>
    <row r="121" spans="1:48" x14ac:dyDescent="0.3">
      <c r="A121" t="s">
        <v>50</v>
      </c>
      <c r="B121">
        <v>1</v>
      </c>
      <c r="C121">
        <v>0</v>
      </c>
      <c r="D121">
        <v>0</v>
      </c>
      <c r="E121">
        <v>0</v>
      </c>
      <c r="F121">
        <v>0</v>
      </c>
      <c r="G121">
        <v>0</v>
      </c>
      <c r="H121">
        <v>20270.314999999999</v>
      </c>
      <c r="I121">
        <v>9.9169127795325007</v>
      </c>
      <c r="J121">
        <v>1.73</v>
      </c>
      <c r="K121">
        <v>5.1777169999999995</v>
      </c>
      <c r="L121">
        <v>2.9929000000000001</v>
      </c>
      <c r="M121" t="s">
        <v>44</v>
      </c>
      <c r="N121" t="s">
        <v>51</v>
      </c>
      <c r="O121" t="s">
        <v>46</v>
      </c>
      <c r="P121">
        <v>0</v>
      </c>
      <c r="Q121">
        <v>0</v>
      </c>
      <c r="R121">
        <v>0</v>
      </c>
      <c r="S121">
        <v>1</v>
      </c>
      <c r="T121">
        <v>0</v>
      </c>
      <c r="U121" t="s">
        <v>47</v>
      </c>
      <c r="V121">
        <v>0</v>
      </c>
      <c r="W121">
        <v>1</v>
      </c>
      <c r="X121">
        <v>0</v>
      </c>
      <c r="Y121">
        <v>0</v>
      </c>
      <c r="Z121">
        <v>0</v>
      </c>
      <c r="AA121">
        <v>1</v>
      </c>
      <c r="AB121">
        <v>0</v>
      </c>
      <c r="AC121">
        <v>0</v>
      </c>
      <c r="AD121" t="s">
        <v>48</v>
      </c>
      <c r="AE121">
        <v>0</v>
      </c>
      <c r="AF121">
        <v>0</v>
      </c>
      <c r="AG121">
        <v>0</v>
      </c>
      <c r="AH121">
        <v>0</v>
      </c>
      <c r="AI121">
        <v>1</v>
      </c>
      <c r="AJ121">
        <v>1</v>
      </c>
      <c r="AK121">
        <v>1</v>
      </c>
      <c r="AL121">
        <v>0</v>
      </c>
      <c r="AM121">
        <v>0</v>
      </c>
      <c r="AN121">
        <v>0</v>
      </c>
      <c r="AO121" t="s">
        <v>49</v>
      </c>
      <c r="AP121">
        <v>61.9</v>
      </c>
      <c r="AQ121">
        <v>57</v>
      </c>
      <c r="AR121">
        <v>35.5</v>
      </c>
      <c r="AS121">
        <v>40.6</v>
      </c>
      <c r="AT121">
        <v>55</v>
      </c>
      <c r="AU121">
        <v>80</v>
      </c>
      <c r="AV121">
        <v>1</v>
      </c>
    </row>
    <row r="122" spans="1:48" x14ac:dyDescent="0.3">
      <c r="A122" t="s">
        <v>50</v>
      </c>
      <c r="B122">
        <v>1</v>
      </c>
      <c r="C122">
        <v>0</v>
      </c>
      <c r="D122">
        <v>0</v>
      </c>
      <c r="E122">
        <v>0</v>
      </c>
      <c r="F122">
        <v>0</v>
      </c>
      <c r="G122">
        <v>0</v>
      </c>
      <c r="H122">
        <v>35003.945</v>
      </c>
      <c r="I122">
        <v>10.463216048405487</v>
      </c>
      <c r="J122">
        <v>1.71</v>
      </c>
      <c r="K122">
        <v>5.0002109999999993</v>
      </c>
      <c r="L122">
        <v>2.9240999999999997</v>
      </c>
      <c r="M122" t="s">
        <v>44</v>
      </c>
      <c r="N122" t="s">
        <v>51</v>
      </c>
      <c r="O122" t="s">
        <v>61</v>
      </c>
      <c r="P122">
        <v>0</v>
      </c>
      <c r="Q122">
        <v>0</v>
      </c>
      <c r="R122">
        <v>1</v>
      </c>
      <c r="S122">
        <v>0</v>
      </c>
      <c r="T122">
        <v>0</v>
      </c>
      <c r="U122" t="s">
        <v>73</v>
      </c>
      <c r="V122">
        <v>1</v>
      </c>
      <c r="W122">
        <v>0</v>
      </c>
      <c r="X122">
        <v>1</v>
      </c>
      <c r="Y122">
        <v>0</v>
      </c>
      <c r="Z122">
        <v>0</v>
      </c>
      <c r="AA122">
        <v>0</v>
      </c>
      <c r="AB122">
        <v>0</v>
      </c>
      <c r="AC122">
        <v>0</v>
      </c>
      <c r="AD122" t="s">
        <v>48</v>
      </c>
      <c r="AE122">
        <v>1</v>
      </c>
      <c r="AF122">
        <v>0</v>
      </c>
      <c r="AG122">
        <v>1</v>
      </c>
      <c r="AH122">
        <v>0</v>
      </c>
      <c r="AI122">
        <v>1</v>
      </c>
      <c r="AJ122">
        <v>1</v>
      </c>
      <c r="AK122">
        <v>1</v>
      </c>
      <c r="AL122">
        <v>0</v>
      </c>
      <c r="AM122">
        <v>0</v>
      </c>
      <c r="AN122">
        <v>0</v>
      </c>
      <c r="AO122" t="s">
        <v>49</v>
      </c>
      <c r="AP122">
        <v>61.8</v>
      </c>
      <c r="AQ122">
        <v>57</v>
      </c>
      <c r="AR122">
        <v>35</v>
      </c>
      <c r="AS122">
        <v>40.799999999999997</v>
      </c>
      <c r="AT122">
        <v>55</v>
      </c>
      <c r="AU122">
        <v>80</v>
      </c>
      <c r="AV122">
        <v>1</v>
      </c>
    </row>
    <row r="123" spans="1:48" x14ac:dyDescent="0.3">
      <c r="A123" t="s">
        <v>50</v>
      </c>
      <c r="B123">
        <v>1</v>
      </c>
      <c r="C123">
        <v>0</v>
      </c>
      <c r="D123">
        <v>0</v>
      </c>
      <c r="E123">
        <v>0</v>
      </c>
      <c r="F123">
        <v>0</v>
      </c>
      <c r="G123">
        <v>0</v>
      </c>
      <c r="H123">
        <v>12925.17</v>
      </c>
      <c r="I123">
        <v>9.4669318520947741</v>
      </c>
      <c r="J123">
        <v>1.26</v>
      </c>
      <c r="K123">
        <v>2.0003760000000002</v>
      </c>
      <c r="L123">
        <v>1.5876000000000001</v>
      </c>
      <c r="M123" t="s">
        <v>44</v>
      </c>
      <c r="N123" t="s">
        <v>51</v>
      </c>
      <c r="O123" t="s">
        <v>67</v>
      </c>
      <c r="P123">
        <v>0</v>
      </c>
      <c r="Q123">
        <v>1</v>
      </c>
      <c r="R123">
        <v>0</v>
      </c>
      <c r="S123">
        <v>0</v>
      </c>
      <c r="T123">
        <v>0</v>
      </c>
      <c r="U123" t="s">
        <v>47</v>
      </c>
      <c r="V123">
        <v>0</v>
      </c>
      <c r="W123">
        <v>1</v>
      </c>
      <c r="X123">
        <v>0</v>
      </c>
      <c r="Y123">
        <v>0</v>
      </c>
      <c r="Z123">
        <v>0</v>
      </c>
      <c r="AA123">
        <v>1</v>
      </c>
      <c r="AB123">
        <v>0</v>
      </c>
      <c r="AC123">
        <v>0</v>
      </c>
      <c r="AD123" t="s">
        <v>62</v>
      </c>
      <c r="AE123">
        <v>0</v>
      </c>
      <c r="AF123">
        <v>1</v>
      </c>
      <c r="AG123">
        <v>0</v>
      </c>
      <c r="AH123">
        <v>0</v>
      </c>
      <c r="AI123">
        <v>0</v>
      </c>
      <c r="AJ123">
        <v>1</v>
      </c>
      <c r="AK123">
        <v>1</v>
      </c>
      <c r="AL123">
        <v>0</v>
      </c>
      <c r="AM123">
        <v>0</v>
      </c>
      <c r="AN123">
        <v>0</v>
      </c>
      <c r="AO123" t="s">
        <v>49</v>
      </c>
      <c r="AP123">
        <v>61.7</v>
      </c>
      <c r="AQ123">
        <v>57</v>
      </c>
      <c r="AR123">
        <v>34</v>
      </c>
      <c r="AS123">
        <v>41.4</v>
      </c>
      <c r="AT123">
        <v>55</v>
      </c>
      <c r="AU123">
        <v>80</v>
      </c>
      <c r="AV123">
        <v>1</v>
      </c>
    </row>
    <row r="124" spans="1:48" x14ac:dyDescent="0.3">
      <c r="A124" t="s">
        <v>50</v>
      </c>
      <c r="B124">
        <v>1</v>
      </c>
      <c r="C124">
        <v>0</v>
      </c>
      <c r="D124">
        <v>0</v>
      </c>
      <c r="E124">
        <v>0</v>
      </c>
      <c r="F124">
        <v>0</v>
      </c>
      <c r="G124">
        <v>0</v>
      </c>
      <c r="H124">
        <v>16461.32</v>
      </c>
      <c r="I124">
        <v>9.7087686654263532</v>
      </c>
      <c r="J124">
        <v>1.41</v>
      </c>
      <c r="K124">
        <v>2.8032209999999997</v>
      </c>
      <c r="L124">
        <v>1.9880999999999998</v>
      </c>
      <c r="M124" t="s">
        <v>44</v>
      </c>
      <c r="N124" t="s">
        <v>51</v>
      </c>
      <c r="O124" t="s">
        <v>61</v>
      </c>
      <c r="P124">
        <v>0</v>
      </c>
      <c r="Q124">
        <v>0</v>
      </c>
      <c r="R124">
        <v>1</v>
      </c>
      <c r="S124">
        <v>0</v>
      </c>
      <c r="T124">
        <v>0</v>
      </c>
      <c r="U124" t="s">
        <v>56</v>
      </c>
      <c r="V124">
        <v>0</v>
      </c>
      <c r="W124">
        <v>1</v>
      </c>
      <c r="X124">
        <v>0</v>
      </c>
      <c r="Y124">
        <v>0</v>
      </c>
      <c r="Z124">
        <v>1</v>
      </c>
      <c r="AA124">
        <v>0</v>
      </c>
      <c r="AB124">
        <v>0</v>
      </c>
      <c r="AC124">
        <v>0</v>
      </c>
      <c r="AD124" t="s">
        <v>48</v>
      </c>
      <c r="AE124">
        <v>0</v>
      </c>
      <c r="AF124">
        <v>1</v>
      </c>
      <c r="AG124">
        <v>0</v>
      </c>
      <c r="AH124">
        <v>1</v>
      </c>
      <c r="AI124">
        <v>1</v>
      </c>
      <c r="AJ124">
        <v>1</v>
      </c>
      <c r="AK124">
        <v>1</v>
      </c>
      <c r="AL124">
        <v>0</v>
      </c>
      <c r="AM124">
        <v>1</v>
      </c>
      <c r="AN124">
        <v>0</v>
      </c>
      <c r="AO124" t="s">
        <v>49</v>
      </c>
      <c r="AP124">
        <v>61.3</v>
      </c>
      <c r="AQ124">
        <v>57</v>
      </c>
      <c r="AR124">
        <v>34.5</v>
      </c>
      <c r="AS124">
        <v>40.799999999999997</v>
      </c>
      <c r="AT124">
        <v>55</v>
      </c>
      <c r="AU124">
        <v>80</v>
      </c>
      <c r="AV124">
        <v>1</v>
      </c>
    </row>
    <row r="125" spans="1:48" x14ac:dyDescent="0.3">
      <c r="A125" t="s">
        <v>43</v>
      </c>
      <c r="B125">
        <v>0</v>
      </c>
      <c r="C125">
        <v>0</v>
      </c>
      <c r="D125">
        <v>0</v>
      </c>
      <c r="E125">
        <v>1</v>
      </c>
      <c r="F125">
        <v>0</v>
      </c>
      <c r="G125">
        <v>0</v>
      </c>
      <c r="H125">
        <v>11240</v>
      </c>
      <c r="I125">
        <v>9.3272341234476812</v>
      </c>
      <c r="J125">
        <v>1.35</v>
      </c>
      <c r="K125">
        <v>2.4603750000000004</v>
      </c>
      <c r="L125">
        <v>1.8225000000000002</v>
      </c>
      <c r="M125" t="s">
        <v>44</v>
      </c>
      <c r="N125" t="s">
        <v>45</v>
      </c>
      <c r="O125" t="s">
        <v>46</v>
      </c>
      <c r="P125">
        <v>0</v>
      </c>
      <c r="Q125">
        <v>0</v>
      </c>
      <c r="R125">
        <v>0</v>
      </c>
      <c r="S125">
        <v>1</v>
      </c>
      <c r="T125">
        <v>0</v>
      </c>
      <c r="U125" t="s">
        <v>53</v>
      </c>
      <c r="V125">
        <v>0</v>
      </c>
      <c r="W125">
        <v>1</v>
      </c>
      <c r="X125">
        <v>0</v>
      </c>
      <c r="Y125">
        <v>0</v>
      </c>
      <c r="Z125">
        <v>0</v>
      </c>
      <c r="AA125">
        <v>0</v>
      </c>
      <c r="AB125">
        <v>0</v>
      </c>
      <c r="AC125">
        <v>1</v>
      </c>
      <c r="AD125" t="s">
        <v>48</v>
      </c>
      <c r="AE125">
        <v>0</v>
      </c>
      <c r="AF125">
        <v>0</v>
      </c>
      <c r="AG125">
        <v>1</v>
      </c>
      <c r="AH125">
        <v>1</v>
      </c>
      <c r="AI125">
        <v>1</v>
      </c>
      <c r="AJ125">
        <v>1</v>
      </c>
      <c r="AK125">
        <v>1</v>
      </c>
      <c r="AL125">
        <v>1</v>
      </c>
      <c r="AM125">
        <v>1</v>
      </c>
      <c r="AN125">
        <v>0</v>
      </c>
      <c r="AO125" t="s">
        <v>49</v>
      </c>
      <c r="AP125">
        <v>62</v>
      </c>
      <c r="AQ125">
        <v>56</v>
      </c>
      <c r="AR125">
        <v>34.5</v>
      </c>
      <c r="AS125">
        <v>40.799999999999997</v>
      </c>
      <c r="AT125">
        <v>50</v>
      </c>
      <c r="AU125">
        <v>80</v>
      </c>
      <c r="AV125">
        <v>1</v>
      </c>
    </row>
    <row r="126" spans="1:48" x14ac:dyDescent="0.3">
      <c r="A126" t="s">
        <v>54</v>
      </c>
      <c r="B126">
        <v>0</v>
      </c>
      <c r="C126">
        <v>1</v>
      </c>
      <c r="D126">
        <v>0</v>
      </c>
      <c r="E126">
        <v>0</v>
      </c>
      <c r="F126">
        <v>0</v>
      </c>
      <c r="G126">
        <v>0</v>
      </c>
      <c r="H126">
        <v>10669</v>
      </c>
      <c r="I126">
        <v>9.2750976191914614</v>
      </c>
      <c r="J126">
        <v>1.0449999999999999</v>
      </c>
      <c r="K126">
        <v>1.1411661249999998</v>
      </c>
      <c r="L126">
        <v>1.0920249999999998</v>
      </c>
      <c r="M126" t="s">
        <v>44</v>
      </c>
      <c r="N126" t="s">
        <v>55</v>
      </c>
      <c r="O126" t="s">
        <v>61</v>
      </c>
      <c r="P126">
        <v>0</v>
      </c>
      <c r="Q126">
        <v>0</v>
      </c>
      <c r="R126">
        <v>1</v>
      </c>
      <c r="S126">
        <v>0</v>
      </c>
      <c r="T126">
        <v>0</v>
      </c>
      <c r="U126" t="s">
        <v>56</v>
      </c>
      <c r="V126">
        <v>0</v>
      </c>
      <c r="W126">
        <v>1</v>
      </c>
      <c r="X126">
        <v>0</v>
      </c>
      <c r="Y126">
        <v>0</v>
      </c>
      <c r="Z126">
        <v>1</v>
      </c>
      <c r="AA126">
        <v>0</v>
      </c>
      <c r="AB126">
        <v>0</v>
      </c>
      <c r="AC126">
        <v>0</v>
      </c>
      <c r="AD126" t="s">
        <v>57</v>
      </c>
      <c r="AE126">
        <v>1</v>
      </c>
      <c r="AF126">
        <v>0</v>
      </c>
      <c r="AG126">
        <v>1</v>
      </c>
      <c r="AH126">
        <v>1</v>
      </c>
      <c r="AI126">
        <v>1</v>
      </c>
      <c r="AJ126">
        <v>1</v>
      </c>
      <c r="AK126">
        <v>1</v>
      </c>
      <c r="AL126">
        <v>0</v>
      </c>
      <c r="AM126">
        <v>1</v>
      </c>
      <c r="AN126">
        <v>0</v>
      </c>
      <c r="AO126" t="s">
        <v>58</v>
      </c>
      <c r="AP126">
        <v>61.4</v>
      </c>
      <c r="AQ126">
        <v>56.9</v>
      </c>
      <c r="AR126">
        <v>34.799999999999997</v>
      </c>
      <c r="AS126">
        <v>40.9</v>
      </c>
      <c r="AT126">
        <v>56</v>
      </c>
      <c r="AU126">
        <v>76</v>
      </c>
      <c r="AV126">
        <v>1</v>
      </c>
    </row>
    <row r="127" spans="1:48" x14ac:dyDescent="0.3">
      <c r="A127" t="s">
        <v>68</v>
      </c>
      <c r="B127">
        <v>0</v>
      </c>
      <c r="C127">
        <v>0</v>
      </c>
      <c r="D127">
        <v>1</v>
      </c>
      <c r="E127">
        <v>0</v>
      </c>
      <c r="F127">
        <v>0</v>
      </c>
      <c r="G127">
        <v>0</v>
      </c>
      <c r="H127">
        <v>25520</v>
      </c>
      <c r="I127">
        <v>10.147217737458726</v>
      </c>
      <c r="J127">
        <v>1.61</v>
      </c>
      <c r="K127">
        <v>4.1732810000000011</v>
      </c>
      <c r="L127">
        <v>2.5921000000000003</v>
      </c>
      <c r="M127" t="s">
        <v>69</v>
      </c>
      <c r="N127" t="s">
        <v>64</v>
      </c>
      <c r="O127" t="s">
        <v>67</v>
      </c>
      <c r="P127">
        <v>0</v>
      </c>
      <c r="Q127">
        <v>1</v>
      </c>
      <c r="R127">
        <v>0</v>
      </c>
      <c r="S127">
        <v>0</v>
      </c>
      <c r="T127">
        <v>0</v>
      </c>
      <c r="U127" t="s">
        <v>47</v>
      </c>
      <c r="V127">
        <v>0</v>
      </c>
      <c r="W127">
        <v>1</v>
      </c>
      <c r="X127">
        <v>0</v>
      </c>
      <c r="Y127">
        <v>0</v>
      </c>
      <c r="Z127">
        <v>0</v>
      </c>
      <c r="AA127">
        <v>1</v>
      </c>
      <c r="AB127">
        <v>0</v>
      </c>
      <c r="AC127">
        <v>0</v>
      </c>
      <c r="AD127" t="s">
        <v>57</v>
      </c>
      <c r="AE127">
        <v>1</v>
      </c>
      <c r="AF127">
        <v>1</v>
      </c>
      <c r="AG127">
        <v>1</v>
      </c>
      <c r="AH127">
        <v>1</v>
      </c>
      <c r="AI127">
        <v>1</v>
      </c>
      <c r="AJ127">
        <v>1</v>
      </c>
      <c r="AK127">
        <v>1</v>
      </c>
      <c r="AL127">
        <v>0</v>
      </c>
      <c r="AM127">
        <v>1</v>
      </c>
      <c r="AN127">
        <v>0</v>
      </c>
      <c r="AO127" t="s">
        <v>58</v>
      </c>
      <c r="AP127">
        <v>61.6</v>
      </c>
      <c r="AQ127">
        <v>57</v>
      </c>
      <c r="AR127">
        <v>34.5</v>
      </c>
      <c r="AS127">
        <v>40.9</v>
      </c>
      <c r="AT127">
        <v>54</v>
      </c>
      <c r="AU127">
        <v>78</v>
      </c>
      <c r="AV127">
        <v>1</v>
      </c>
    </row>
    <row r="128" spans="1:48" x14ac:dyDescent="0.3">
      <c r="A128" t="s">
        <v>63</v>
      </c>
      <c r="B128">
        <v>0</v>
      </c>
      <c r="C128">
        <v>0</v>
      </c>
      <c r="D128">
        <v>0</v>
      </c>
      <c r="E128">
        <v>0</v>
      </c>
      <c r="F128">
        <v>0</v>
      </c>
      <c r="G128">
        <v>1</v>
      </c>
      <c r="H128">
        <v>18812</v>
      </c>
      <c r="I128">
        <v>9.8422502430649388</v>
      </c>
      <c r="J128">
        <v>1.7549999999999999</v>
      </c>
      <c r="K128">
        <v>5.4054438749999987</v>
      </c>
      <c r="L128">
        <v>3.0800249999999996</v>
      </c>
      <c r="M128" t="s">
        <v>44</v>
      </c>
      <c r="N128" t="s">
        <v>64</v>
      </c>
      <c r="O128" t="s">
        <v>52</v>
      </c>
      <c r="P128">
        <v>0</v>
      </c>
      <c r="Q128">
        <v>0</v>
      </c>
      <c r="R128">
        <v>0</v>
      </c>
      <c r="S128">
        <v>0</v>
      </c>
      <c r="T128">
        <v>1</v>
      </c>
      <c r="U128" t="s">
        <v>56</v>
      </c>
      <c r="V128">
        <v>0</v>
      </c>
      <c r="W128">
        <v>1</v>
      </c>
      <c r="X128">
        <v>0</v>
      </c>
      <c r="Y128">
        <v>0</v>
      </c>
      <c r="Z128">
        <v>1</v>
      </c>
      <c r="AA128">
        <v>0</v>
      </c>
      <c r="AB128">
        <v>0</v>
      </c>
      <c r="AC128">
        <v>0</v>
      </c>
      <c r="AD128" t="s">
        <v>57</v>
      </c>
      <c r="AE128">
        <v>1</v>
      </c>
      <c r="AF128">
        <v>1</v>
      </c>
      <c r="AG128">
        <v>0</v>
      </c>
      <c r="AH128">
        <v>1</v>
      </c>
      <c r="AI128">
        <v>1</v>
      </c>
      <c r="AJ128">
        <v>1</v>
      </c>
      <c r="AK128">
        <v>1</v>
      </c>
      <c r="AL128">
        <v>0</v>
      </c>
      <c r="AM128">
        <v>1</v>
      </c>
      <c r="AN128">
        <v>0</v>
      </c>
      <c r="AO128" t="s">
        <v>58</v>
      </c>
      <c r="AP128">
        <v>61.8</v>
      </c>
      <c r="AQ128">
        <v>56.3</v>
      </c>
      <c r="AR128">
        <v>34.6</v>
      </c>
      <c r="AS128">
        <v>40.700000000000003</v>
      </c>
      <c r="AT128">
        <v>54</v>
      </c>
      <c r="AU128">
        <v>78</v>
      </c>
      <c r="AV128">
        <v>1</v>
      </c>
    </row>
    <row r="129" spans="1:48" x14ac:dyDescent="0.3">
      <c r="A129" t="s">
        <v>63</v>
      </c>
      <c r="B129">
        <v>0</v>
      </c>
      <c r="C129">
        <v>0</v>
      </c>
      <c r="D129">
        <v>0</v>
      </c>
      <c r="E129">
        <v>0</v>
      </c>
      <c r="F129">
        <v>0</v>
      </c>
      <c r="G129">
        <v>1</v>
      </c>
      <c r="H129">
        <v>12603</v>
      </c>
      <c r="I129">
        <v>9.441690159837492</v>
      </c>
      <c r="J129">
        <v>1.321</v>
      </c>
      <c r="K129">
        <v>2.3051991609999996</v>
      </c>
      <c r="L129">
        <v>1.7450409999999998</v>
      </c>
      <c r="M129" t="s">
        <v>44</v>
      </c>
      <c r="N129" t="s">
        <v>64</v>
      </c>
      <c r="O129" t="s">
        <v>61</v>
      </c>
      <c r="P129">
        <v>0</v>
      </c>
      <c r="Q129">
        <v>0</v>
      </c>
      <c r="R129">
        <v>1</v>
      </c>
      <c r="S129">
        <v>0</v>
      </c>
      <c r="T129">
        <v>0</v>
      </c>
      <c r="U129" t="s">
        <v>47</v>
      </c>
      <c r="V129">
        <v>0</v>
      </c>
      <c r="W129">
        <v>1</v>
      </c>
      <c r="X129">
        <v>0</v>
      </c>
      <c r="Y129">
        <v>0</v>
      </c>
      <c r="Z129">
        <v>0</v>
      </c>
      <c r="AA129">
        <v>1</v>
      </c>
      <c r="AB129">
        <v>0</v>
      </c>
      <c r="AC129">
        <v>0</v>
      </c>
      <c r="AD129" t="s">
        <v>57</v>
      </c>
      <c r="AE129">
        <v>1</v>
      </c>
      <c r="AF129">
        <v>1</v>
      </c>
      <c r="AG129">
        <v>0</v>
      </c>
      <c r="AH129">
        <v>1</v>
      </c>
      <c r="AI129">
        <v>1</v>
      </c>
      <c r="AJ129">
        <v>1</v>
      </c>
      <c r="AK129">
        <v>1</v>
      </c>
      <c r="AL129">
        <v>0</v>
      </c>
      <c r="AM129">
        <v>1</v>
      </c>
      <c r="AN129">
        <v>1</v>
      </c>
      <c r="AO129" t="s">
        <v>58</v>
      </c>
      <c r="AP129">
        <v>61.6</v>
      </c>
      <c r="AQ129">
        <v>55.5</v>
      </c>
      <c r="AR129">
        <v>34.799999999999997</v>
      </c>
      <c r="AS129">
        <v>40.799999999999997</v>
      </c>
      <c r="AT129">
        <v>55</v>
      </c>
      <c r="AU129">
        <v>77</v>
      </c>
      <c r="AV129">
        <v>1</v>
      </c>
    </row>
    <row r="130" spans="1:48" x14ac:dyDescent="0.3">
      <c r="A130" t="s">
        <v>50</v>
      </c>
      <c r="B130">
        <v>1</v>
      </c>
      <c r="C130">
        <v>0</v>
      </c>
      <c r="D130">
        <v>0</v>
      </c>
      <c r="E130">
        <v>0</v>
      </c>
      <c r="F130">
        <v>0</v>
      </c>
      <c r="G130">
        <v>0</v>
      </c>
      <c r="H130">
        <v>13935.78</v>
      </c>
      <c r="I130">
        <v>9.5422149125153233</v>
      </c>
      <c r="J130">
        <v>1.31</v>
      </c>
      <c r="K130">
        <v>2.2480910000000001</v>
      </c>
      <c r="L130">
        <v>1.7161000000000002</v>
      </c>
      <c r="M130" t="s">
        <v>44</v>
      </c>
      <c r="N130" t="s">
        <v>51</v>
      </c>
      <c r="O130" t="s">
        <v>61</v>
      </c>
      <c r="P130">
        <v>0</v>
      </c>
      <c r="Q130">
        <v>0</v>
      </c>
      <c r="R130">
        <v>1</v>
      </c>
      <c r="S130">
        <v>0</v>
      </c>
      <c r="T130">
        <v>0</v>
      </c>
      <c r="U130" t="s">
        <v>56</v>
      </c>
      <c r="V130">
        <v>0</v>
      </c>
      <c r="W130">
        <v>1</v>
      </c>
      <c r="X130">
        <v>0</v>
      </c>
      <c r="Y130">
        <v>0</v>
      </c>
      <c r="Z130">
        <v>1</v>
      </c>
      <c r="AA130">
        <v>0</v>
      </c>
      <c r="AB130">
        <v>0</v>
      </c>
      <c r="AC130">
        <v>0</v>
      </c>
      <c r="AD130" t="s">
        <v>62</v>
      </c>
      <c r="AE130">
        <v>1</v>
      </c>
      <c r="AF130">
        <v>0</v>
      </c>
      <c r="AG130">
        <v>0</v>
      </c>
      <c r="AH130">
        <v>0</v>
      </c>
      <c r="AI130">
        <v>1</v>
      </c>
      <c r="AJ130">
        <v>1</v>
      </c>
      <c r="AK130">
        <v>1</v>
      </c>
      <c r="AL130">
        <v>1</v>
      </c>
      <c r="AM130">
        <v>0</v>
      </c>
      <c r="AN130">
        <v>0</v>
      </c>
      <c r="AO130" t="s">
        <v>49</v>
      </c>
      <c r="AP130">
        <v>61.8</v>
      </c>
      <c r="AQ130">
        <v>57</v>
      </c>
      <c r="AR130">
        <v>35.5</v>
      </c>
      <c r="AS130">
        <v>40.799999999999997</v>
      </c>
      <c r="AT130">
        <v>50</v>
      </c>
      <c r="AU130">
        <v>80</v>
      </c>
      <c r="AV130">
        <v>1</v>
      </c>
    </row>
    <row r="131" spans="1:48" x14ac:dyDescent="0.3">
      <c r="A131" t="s">
        <v>43</v>
      </c>
      <c r="B131">
        <v>0</v>
      </c>
      <c r="C131">
        <v>0</v>
      </c>
      <c r="D131">
        <v>0</v>
      </c>
      <c r="E131">
        <v>1</v>
      </c>
      <c r="F131">
        <v>0</v>
      </c>
      <c r="G131">
        <v>0</v>
      </c>
      <c r="H131">
        <v>13880</v>
      </c>
      <c r="I131">
        <v>9.538204234060796</v>
      </c>
      <c r="J131">
        <v>1.22</v>
      </c>
      <c r="K131">
        <v>1.8158479999999999</v>
      </c>
      <c r="L131">
        <v>1.4883999999999999</v>
      </c>
      <c r="M131" t="s">
        <v>44</v>
      </c>
      <c r="N131" t="s">
        <v>45</v>
      </c>
      <c r="O131" t="s">
        <v>65</v>
      </c>
      <c r="P131">
        <v>1</v>
      </c>
      <c r="Q131">
        <v>0</v>
      </c>
      <c r="R131">
        <v>0</v>
      </c>
      <c r="S131">
        <v>0</v>
      </c>
      <c r="T131">
        <v>0</v>
      </c>
      <c r="U131" t="s">
        <v>53</v>
      </c>
      <c r="V131">
        <v>0</v>
      </c>
      <c r="W131">
        <v>1</v>
      </c>
      <c r="X131">
        <v>0</v>
      </c>
      <c r="Y131">
        <v>0</v>
      </c>
      <c r="Z131">
        <v>0</v>
      </c>
      <c r="AA131">
        <v>0</v>
      </c>
      <c r="AB131">
        <v>0</v>
      </c>
      <c r="AC131">
        <v>1</v>
      </c>
      <c r="AD131" t="s">
        <v>48</v>
      </c>
      <c r="AE131">
        <v>0</v>
      </c>
      <c r="AF131">
        <v>0</v>
      </c>
      <c r="AG131">
        <v>1</v>
      </c>
      <c r="AH131">
        <v>0</v>
      </c>
      <c r="AI131">
        <v>1</v>
      </c>
      <c r="AJ131">
        <v>1</v>
      </c>
      <c r="AK131">
        <v>1</v>
      </c>
      <c r="AL131">
        <v>1</v>
      </c>
      <c r="AM131">
        <v>0</v>
      </c>
      <c r="AN131">
        <v>0</v>
      </c>
      <c r="AO131" t="s">
        <v>49</v>
      </c>
      <c r="AP131">
        <v>62.1</v>
      </c>
      <c r="AQ131">
        <v>57</v>
      </c>
      <c r="AR131">
        <v>36</v>
      </c>
      <c r="AS131">
        <v>40.799999999999997</v>
      </c>
      <c r="AT131">
        <v>50</v>
      </c>
      <c r="AU131">
        <v>80</v>
      </c>
      <c r="AV131">
        <v>1</v>
      </c>
    </row>
    <row r="132" spans="1:48" x14ac:dyDescent="0.3">
      <c r="A132" t="s">
        <v>63</v>
      </c>
      <c r="B132">
        <v>0</v>
      </c>
      <c r="C132">
        <v>0</v>
      </c>
      <c r="D132">
        <v>0</v>
      </c>
      <c r="E132">
        <v>0</v>
      </c>
      <c r="F132">
        <v>0</v>
      </c>
      <c r="G132">
        <v>1</v>
      </c>
      <c r="H132">
        <v>16716</v>
      </c>
      <c r="I132">
        <v>9.7241216235678056</v>
      </c>
      <c r="J132">
        <v>1.1180000000000001</v>
      </c>
      <c r="K132">
        <v>1.3974150320000005</v>
      </c>
      <c r="L132">
        <v>1.2499240000000003</v>
      </c>
      <c r="M132" t="s">
        <v>44</v>
      </c>
      <c r="N132" t="s">
        <v>64</v>
      </c>
      <c r="O132" t="s">
        <v>65</v>
      </c>
      <c r="P132">
        <v>1</v>
      </c>
      <c r="Q132">
        <v>0</v>
      </c>
      <c r="R132">
        <v>0</v>
      </c>
      <c r="S132">
        <v>0</v>
      </c>
      <c r="T132">
        <v>0</v>
      </c>
      <c r="U132" t="s">
        <v>53</v>
      </c>
      <c r="V132">
        <v>0</v>
      </c>
      <c r="W132">
        <v>1</v>
      </c>
      <c r="X132">
        <v>0</v>
      </c>
      <c r="Y132">
        <v>0</v>
      </c>
      <c r="Z132">
        <v>0</v>
      </c>
      <c r="AA132">
        <v>0</v>
      </c>
      <c r="AB132">
        <v>0</v>
      </c>
      <c r="AC132">
        <v>1</v>
      </c>
      <c r="AD132" t="s">
        <v>57</v>
      </c>
      <c r="AE132">
        <v>1</v>
      </c>
      <c r="AF132">
        <v>1</v>
      </c>
      <c r="AG132">
        <v>0</v>
      </c>
      <c r="AH132">
        <v>1</v>
      </c>
      <c r="AI132">
        <v>1</v>
      </c>
      <c r="AJ132">
        <v>1</v>
      </c>
      <c r="AK132">
        <v>1</v>
      </c>
      <c r="AL132">
        <v>0</v>
      </c>
      <c r="AM132">
        <v>1</v>
      </c>
      <c r="AN132">
        <v>1</v>
      </c>
      <c r="AO132" t="s">
        <v>58</v>
      </c>
      <c r="AP132">
        <v>61.8</v>
      </c>
      <c r="AQ132">
        <v>55.4</v>
      </c>
      <c r="AR132">
        <v>34.6</v>
      </c>
      <c r="AS132">
        <v>40.799999999999997</v>
      </c>
      <c r="AT132">
        <v>56</v>
      </c>
      <c r="AU132">
        <v>77</v>
      </c>
      <c r="AV132">
        <v>1</v>
      </c>
    </row>
    <row r="133" spans="1:48" x14ac:dyDescent="0.3">
      <c r="A133" t="s">
        <v>59</v>
      </c>
      <c r="B133">
        <v>0</v>
      </c>
      <c r="C133">
        <v>0</v>
      </c>
      <c r="D133">
        <v>0</v>
      </c>
      <c r="E133">
        <v>0</v>
      </c>
      <c r="F133">
        <v>1</v>
      </c>
      <c r="G133">
        <v>0</v>
      </c>
      <c r="H133">
        <v>9670</v>
      </c>
      <c r="I133">
        <v>9.1767835884473392</v>
      </c>
      <c r="J133">
        <v>1.05</v>
      </c>
      <c r="K133">
        <v>1.1576250000000001</v>
      </c>
      <c r="L133">
        <v>1.1025</v>
      </c>
      <c r="M133" t="s">
        <v>44</v>
      </c>
      <c r="N133" t="s">
        <v>60</v>
      </c>
      <c r="O133" t="s">
        <v>46</v>
      </c>
      <c r="P133">
        <v>0</v>
      </c>
      <c r="Q133">
        <v>0</v>
      </c>
      <c r="R133">
        <v>0</v>
      </c>
      <c r="S133">
        <v>1</v>
      </c>
      <c r="T133">
        <v>0</v>
      </c>
      <c r="U133" t="s">
        <v>66</v>
      </c>
      <c r="V133">
        <v>0</v>
      </c>
      <c r="W133">
        <v>1</v>
      </c>
      <c r="X133">
        <v>0</v>
      </c>
      <c r="Y133">
        <v>0</v>
      </c>
      <c r="Z133">
        <v>0</v>
      </c>
      <c r="AA133">
        <v>0</v>
      </c>
      <c r="AB133">
        <v>1</v>
      </c>
      <c r="AC133">
        <v>0</v>
      </c>
      <c r="AD133" t="s">
        <v>70</v>
      </c>
      <c r="AE133">
        <v>1</v>
      </c>
      <c r="AF133">
        <v>1</v>
      </c>
      <c r="AG133">
        <v>0</v>
      </c>
      <c r="AH133">
        <v>1</v>
      </c>
      <c r="AI133">
        <v>1</v>
      </c>
      <c r="AJ133">
        <v>1</v>
      </c>
      <c r="AK133">
        <v>1</v>
      </c>
      <c r="AL133">
        <v>0</v>
      </c>
      <c r="AM133">
        <v>1</v>
      </c>
      <c r="AN133">
        <v>0</v>
      </c>
      <c r="AO133" t="s">
        <v>58</v>
      </c>
      <c r="AP133">
        <v>61.9</v>
      </c>
      <c r="AQ133">
        <v>55.8</v>
      </c>
      <c r="AR133">
        <v>34.799999999999997</v>
      </c>
      <c r="AS133">
        <v>40.799999999999997</v>
      </c>
      <c r="AT133">
        <v>52</v>
      </c>
      <c r="AU133">
        <v>77</v>
      </c>
      <c r="AV133">
        <v>1</v>
      </c>
    </row>
    <row r="134" spans="1:48" x14ac:dyDescent="0.3">
      <c r="A134" t="s">
        <v>54</v>
      </c>
      <c r="B134">
        <v>0</v>
      </c>
      <c r="C134">
        <v>1</v>
      </c>
      <c r="D134">
        <v>0</v>
      </c>
      <c r="E134">
        <v>0</v>
      </c>
      <c r="F134">
        <v>0</v>
      </c>
      <c r="G134">
        <v>0</v>
      </c>
      <c r="H134">
        <v>8713</v>
      </c>
      <c r="I134">
        <v>9.0725714422312862</v>
      </c>
      <c r="J134">
        <v>1.1379999999999999</v>
      </c>
      <c r="K134">
        <v>1.4737600719999997</v>
      </c>
      <c r="L134">
        <v>1.2950439999999999</v>
      </c>
      <c r="M134" t="s">
        <v>44</v>
      </c>
      <c r="N134" t="s">
        <v>55</v>
      </c>
      <c r="O134" t="s">
        <v>52</v>
      </c>
      <c r="P134">
        <v>0</v>
      </c>
      <c r="Q134">
        <v>0</v>
      </c>
      <c r="R134">
        <v>0</v>
      </c>
      <c r="S134">
        <v>0</v>
      </c>
      <c r="T134">
        <v>1</v>
      </c>
      <c r="U134" t="s">
        <v>47</v>
      </c>
      <c r="V134">
        <v>0</v>
      </c>
      <c r="W134">
        <v>1</v>
      </c>
      <c r="X134">
        <v>0</v>
      </c>
      <c r="Y134">
        <v>0</v>
      </c>
      <c r="Z134">
        <v>0</v>
      </c>
      <c r="AA134">
        <v>1</v>
      </c>
      <c r="AB134">
        <v>0</v>
      </c>
      <c r="AC134">
        <v>0</v>
      </c>
      <c r="AD134" t="s">
        <v>57</v>
      </c>
      <c r="AE134">
        <v>1</v>
      </c>
      <c r="AF134">
        <v>1</v>
      </c>
      <c r="AG134">
        <v>0</v>
      </c>
      <c r="AH134">
        <v>1</v>
      </c>
      <c r="AI134">
        <v>1</v>
      </c>
      <c r="AJ134">
        <v>1</v>
      </c>
      <c r="AK134">
        <v>1</v>
      </c>
      <c r="AL134">
        <v>0</v>
      </c>
      <c r="AM134">
        <v>1</v>
      </c>
      <c r="AN134">
        <v>1</v>
      </c>
      <c r="AO134" t="s">
        <v>58</v>
      </c>
      <c r="AP134">
        <v>61.7</v>
      </c>
      <c r="AQ134">
        <v>56.2</v>
      </c>
      <c r="AR134">
        <v>34.799999999999997</v>
      </c>
      <c r="AS134">
        <v>40.799999999999997</v>
      </c>
      <c r="AT134">
        <v>53</v>
      </c>
      <c r="AU134">
        <v>77</v>
      </c>
      <c r="AV134">
        <v>1</v>
      </c>
    </row>
    <row r="135" spans="1:48" x14ac:dyDescent="0.3">
      <c r="A135" t="s">
        <v>50</v>
      </c>
      <c r="B135">
        <v>1</v>
      </c>
      <c r="C135">
        <v>0</v>
      </c>
      <c r="D135">
        <v>0</v>
      </c>
      <c r="E135">
        <v>0</v>
      </c>
      <c r="F135">
        <v>0</v>
      </c>
      <c r="G135">
        <v>0</v>
      </c>
      <c r="H135">
        <v>9233.39</v>
      </c>
      <c r="I135">
        <v>9.130581540672603</v>
      </c>
      <c r="J135">
        <v>1.01</v>
      </c>
      <c r="K135">
        <v>1.0303010000000001</v>
      </c>
      <c r="L135">
        <v>1.0201</v>
      </c>
      <c r="M135" t="s">
        <v>44</v>
      </c>
      <c r="N135" t="s">
        <v>51</v>
      </c>
      <c r="O135" t="s">
        <v>67</v>
      </c>
      <c r="P135">
        <v>0</v>
      </c>
      <c r="Q135">
        <v>1</v>
      </c>
      <c r="R135">
        <v>0</v>
      </c>
      <c r="S135">
        <v>0</v>
      </c>
      <c r="T135">
        <v>0</v>
      </c>
      <c r="U135" t="s">
        <v>47</v>
      </c>
      <c r="V135">
        <v>0</v>
      </c>
      <c r="W135">
        <v>1</v>
      </c>
      <c r="X135">
        <v>0</v>
      </c>
      <c r="Y135">
        <v>0</v>
      </c>
      <c r="Z135">
        <v>0</v>
      </c>
      <c r="AA135">
        <v>1</v>
      </c>
      <c r="AB135">
        <v>0</v>
      </c>
      <c r="AC135">
        <v>0</v>
      </c>
      <c r="AD135" t="s">
        <v>48</v>
      </c>
      <c r="AE135">
        <v>1</v>
      </c>
      <c r="AF135">
        <v>1</v>
      </c>
      <c r="AG135">
        <v>1</v>
      </c>
      <c r="AH135">
        <v>1</v>
      </c>
      <c r="AI135">
        <v>0</v>
      </c>
      <c r="AJ135">
        <v>1</v>
      </c>
      <c r="AK135">
        <v>1</v>
      </c>
      <c r="AL135">
        <v>1</v>
      </c>
      <c r="AM135">
        <v>0</v>
      </c>
      <c r="AN135">
        <v>0</v>
      </c>
      <c r="AO135" t="s">
        <v>49</v>
      </c>
      <c r="AP135">
        <v>61.9</v>
      </c>
      <c r="AQ135">
        <v>57</v>
      </c>
      <c r="AR135">
        <v>34.5</v>
      </c>
      <c r="AS135">
        <v>41.2</v>
      </c>
      <c r="AT135">
        <v>50</v>
      </c>
      <c r="AU135">
        <v>80</v>
      </c>
      <c r="AV135">
        <v>1</v>
      </c>
    </row>
    <row r="136" spans="1:48" x14ac:dyDescent="0.3">
      <c r="A136" t="s">
        <v>63</v>
      </c>
      <c r="B136">
        <v>0</v>
      </c>
      <c r="C136">
        <v>0</v>
      </c>
      <c r="D136">
        <v>0</v>
      </c>
      <c r="E136">
        <v>0</v>
      </c>
      <c r="F136">
        <v>0</v>
      </c>
      <c r="G136">
        <v>1</v>
      </c>
      <c r="H136">
        <v>11175</v>
      </c>
      <c r="I136">
        <v>9.3214344194817702</v>
      </c>
      <c r="J136">
        <v>1.337</v>
      </c>
      <c r="K136">
        <v>2.389979753</v>
      </c>
      <c r="L136">
        <v>1.787569</v>
      </c>
      <c r="M136" t="s">
        <v>44</v>
      </c>
      <c r="N136" t="s">
        <v>64</v>
      </c>
      <c r="O136" t="s">
        <v>52</v>
      </c>
      <c r="P136">
        <v>0</v>
      </c>
      <c r="Q136">
        <v>0</v>
      </c>
      <c r="R136">
        <v>0</v>
      </c>
      <c r="S136">
        <v>0</v>
      </c>
      <c r="T136">
        <v>1</v>
      </c>
      <c r="U136" t="s">
        <v>56</v>
      </c>
      <c r="V136">
        <v>0</v>
      </c>
      <c r="W136">
        <v>1</v>
      </c>
      <c r="X136">
        <v>0</v>
      </c>
      <c r="Y136">
        <v>0</v>
      </c>
      <c r="Z136">
        <v>1</v>
      </c>
      <c r="AA136">
        <v>0</v>
      </c>
      <c r="AB136">
        <v>0</v>
      </c>
      <c r="AC136">
        <v>0</v>
      </c>
      <c r="AD136" t="s">
        <v>57</v>
      </c>
      <c r="AE136">
        <v>1</v>
      </c>
      <c r="AF136">
        <v>1</v>
      </c>
      <c r="AG136">
        <v>0</v>
      </c>
      <c r="AH136">
        <v>1</v>
      </c>
      <c r="AI136">
        <v>1</v>
      </c>
      <c r="AJ136">
        <v>1</v>
      </c>
      <c r="AK136">
        <v>1</v>
      </c>
      <c r="AL136">
        <v>0</v>
      </c>
      <c r="AM136">
        <v>1</v>
      </c>
      <c r="AN136">
        <v>1</v>
      </c>
      <c r="AO136" t="s">
        <v>58</v>
      </c>
      <c r="AP136">
        <v>61.5</v>
      </c>
      <c r="AQ136">
        <v>55.2</v>
      </c>
      <c r="AR136">
        <v>34.5</v>
      </c>
      <c r="AS136">
        <v>40.6</v>
      </c>
      <c r="AT136">
        <v>51</v>
      </c>
      <c r="AU136">
        <v>77</v>
      </c>
      <c r="AV136">
        <v>1</v>
      </c>
    </row>
    <row r="137" spans="1:48" x14ac:dyDescent="0.3">
      <c r="A137" t="s">
        <v>68</v>
      </c>
      <c r="B137">
        <v>0</v>
      </c>
      <c r="C137">
        <v>0</v>
      </c>
      <c r="D137">
        <v>1</v>
      </c>
      <c r="E137">
        <v>0</v>
      </c>
      <c r="F137">
        <v>0</v>
      </c>
      <c r="G137">
        <v>0</v>
      </c>
      <c r="H137">
        <v>11829</v>
      </c>
      <c r="I137">
        <v>9.3783094225457369</v>
      </c>
      <c r="J137">
        <v>1.3</v>
      </c>
      <c r="K137">
        <v>2.1970000000000001</v>
      </c>
      <c r="L137">
        <v>1.6900000000000002</v>
      </c>
      <c r="M137" t="s">
        <v>69</v>
      </c>
      <c r="N137" t="s">
        <v>64</v>
      </c>
      <c r="O137" t="s">
        <v>52</v>
      </c>
      <c r="P137">
        <v>0</v>
      </c>
      <c r="Q137">
        <v>0</v>
      </c>
      <c r="R137">
        <v>0</v>
      </c>
      <c r="S137">
        <v>0</v>
      </c>
      <c r="T137">
        <v>1</v>
      </c>
      <c r="U137" t="s">
        <v>56</v>
      </c>
      <c r="V137">
        <v>0</v>
      </c>
      <c r="W137">
        <v>1</v>
      </c>
      <c r="X137">
        <v>0</v>
      </c>
      <c r="Y137">
        <v>0</v>
      </c>
      <c r="Z137">
        <v>1</v>
      </c>
      <c r="AA137">
        <v>0</v>
      </c>
      <c r="AB137">
        <v>0</v>
      </c>
      <c r="AC137">
        <v>0</v>
      </c>
      <c r="AD137" t="s">
        <v>57</v>
      </c>
      <c r="AE137">
        <v>1</v>
      </c>
      <c r="AF137">
        <v>1</v>
      </c>
      <c r="AG137">
        <v>1</v>
      </c>
      <c r="AH137">
        <v>1</v>
      </c>
      <c r="AI137">
        <v>1</v>
      </c>
      <c r="AJ137">
        <v>1</v>
      </c>
      <c r="AK137">
        <v>1</v>
      </c>
      <c r="AL137">
        <v>0</v>
      </c>
      <c r="AM137">
        <v>1</v>
      </c>
      <c r="AN137">
        <v>0</v>
      </c>
      <c r="AO137" t="s">
        <v>58</v>
      </c>
      <c r="AP137">
        <v>61.1</v>
      </c>
      <c r="AQ137">
        <v>55.6</v>
      </c>
      <c r="AR137">
        <v>34.200000000000003</v>
      </c>
      <c r="AS137">
        <v>40.700000000000003</v>
      </c>
      <c r="AT137">
        <v>52</v>
      </c>
      <c r="AU137">
        <v>78</v>
      </c>
      <c r="AV137">
        <v>1</v>
      </c>
    </row>
    <row r="138" spans="1:48" x14ac:dyDescent="0.3">
      <c r="A138" t="s">
        <v>50</v>
      </c>
      <c r="B138">
        <v>1</v>
      </c>
      <c r="C138">
        <v>0</v>
      </c>
      <c r="D138">
        <v>0</v>
      </c>
      <c r="E138">
        <v>0</v>
      </c>
      <c r="F138">
        <v>0</v>
      </c>
      <c r="G138">
        <v>0</v>
      </c>
      <c r="H138">
        <v>14585.88</v>
      </c>
      <c r="I138">
        <v>9.5878092164432847</v>
      </c>
      <c r="J138">
        <v>1.56</v>
      </c>
      <c r="K138">
        <v>3.7964160000000002</v>
      </c>
      <c r="L138">
        <v>2.4336000000000002</v>
      </c>
      <c r="M138" t="s">
        <v>44</v>
      </c>
      <c r="N138" t="s">
        <v>51</v>
      </c>
      <c r="O138" t="s">
        <v>52</v>
      </c>
      <c r="P138">
        <v>0</v>
      </c>
      <c r="Q138">
        <v>0</v>
      </c>
      <c r="R138">
        <v>0</v>
      </c>
      <c r="S138">
        <v>0</v>
      </c>
      <c r="T138">
        <v>1</v>
      </c>
      <c r="U138" t="s">
        <v>47</v>
      </c>
      <c r="V138">
        <v>0</v>
      </c>
      <c r="W138">
        <v>1</v>
      </c>
      <c r="X138">
        <v>0</v>
      </c>
      <c r="Y138">
        <v>0</v>
      </c>
      <c r="Z138">
        <v>0</v>
      </c>
      <c r="AA138">
        <v>1</v>
      </c>
      <c r="AB138">
        <v>0</v>
      </c>
      <c r="AC138">
        <v>0</v>
      </c>
      <c r="AD138" t="s">
        <v>48</v>
      </c>
      <c r="AE138">
        <v>0</v>
      </c>
      <c r="AF138">
        <v>1</v>
      </c>
      <c r="AG138">
        <v>0</v>
      </c>
      <c r="AH138">
        <v>0</v>
      </c>
      <c r="AI138">
        <v>1</v>
      </c>
      <c r="AJ138">
        <v>1</v>
      </c>
      <c r="AK138">
        <v>1</v>
      </c>
      <c r="AL138">
        <v>0</v>
      </c>
      <c r="AM138">
        <v>0</v>
      </c>
      <c r="AN138">
        <v>0</v>
      </c>
      <c r="AO138" t="s">
        <v>49</v>
      </c>
      <c r="AP138">
        <v>61.8</v>
      </c>
      <c r="AQ138">
        <v>57</v>
      </c>
      <c r="AR138">
        <v>35</v>
      </c>
      <c r="AS138">
        <v>40.799999999999997</v>
      </c>
      <c r="AT138">
        <v>55</v>
      </c>
      <c r="AU138">
        <v>80</v>
      </c>
      <c r="AV138">
        <v>1</v>
      </c>
    </row>
    <row r="139" spans="1:48" x14ac:dyDescent="0.3">
      <c r="A139" t="s">
        <v>54</v>
      </c>
      <c r="B139">
        <v>0</v>
      </c>
      <c r="C139">
        <v>1</v>
      </c>
      <c r="D139">
        <v>0</v>
      </c>
      <c r="E139">
        <v>0</v>
      </c>
      <c r="F139">
        <v>0</v>
      </c>
      <c r="G139">
        <v>0</v>
      </c>
      <c r="H139">
        <v>29876</v>
      </c>
      <c r="I139">
        <v>10.304810761476958</v>
      </c>
      <c r="J139">
        <v>1.532</v>
      </c>
      <c r="K139">
        <v>3.595640768</v>
      </c>
      <c r="L139">
        <v>2.3470240000000002</v>
      </c>
      <c r="M139" t="s">
        <v>44</v>
      </c>
      <c r="N139" t="s">
        <v>55</v>
      </c>
      <c r="O139" t="s">
        <v>65</v>
      </c>
      <c r="P139">
        <v>1</v>
      </c>
      <c r="Q139">
        <v>0</v>
      </c>
      <c r="R139">
        <v>0</v>
      </c>
      <c r="S139">
        <v>0</v>
      </c>
      <c r="T139">
        <v>0</v>
      </c>
      <c r="U139" t="s">
        <v>56</v>
      </c>
      <c r="V139">
        <v>0</v>
      </c>
      <c r="W139">
        <v>1</v>
      </c>
      <c r="X139">
        <v>0</v>
      </c>
      <c r="Y139">
        <v>0</v>
      </c>
      <c r="Z139">
        <v>1</v>
      </c>
      <c r="AA139">
        <v>0</v>
      </c>
      <c r="AB139">
        <v>0</v>
      </c>
      <c r="AC139">
        <v>0</v>
      </c>
      <c r="AD139" t="s">
        <v>57</v>
      </c>
      <c r="AE139">
        <v>1</v>
      </c>
      <c r="AF139">
        <v>1</v>
      </c>
      <c r="AG139">
        <v>0</v>
      </c>
      <c r="AH139">
        <v>1</v>
      </c>
      <c r="AI139">
        <v>1</v>
      </c>
      <c r="AJ139">
        <v>1</v>
      </c>
      <c r="AK139">
        <v>1</v>
      </c>
      <c r="AL139">
        <v>0</v>
      </c>
      <c r="AM139">
        <v>1</v>
      </c>
      <c r="AN139">
        <v>0</v>
      </c>
      <c r="AO139" t="s">
        <v>58</v>
      </c>
      <c r="AP139">
        <v>61.5</v>
      </c>
      <c r="AQ139">
        <v>56.2</v>
      </c>
      <c r="AR139">
        <v>34.9</v>
      </c>
      <c r="AS139">
        <v>40.700000000000003</v>
      </c>
      <c r="AT139">
        <v>60</v>
      </c>
      <c r="AU139">
        <v>75</v>
      </c>
      <c r="AV139">
        <v>1</v>
      </c>
    </row>
    <row r="140" spans="1:48" x14ac:dyDescent="0.3">
      <c r="A140" t="s">
        <v>68</v>
      </c>
      <c r="B140">
        <v>0</v>
      </c>
      <c r="C140">
        <v>0</v>
      </c>
      <c r="D140">
        <v>1</v>
      </c>
      <c r="E140">
        <v>0</v>
      </c>
      <c r="F140">
        <v>0</v>
      </c>
      <c r="G140">
        <v>0</v>
      </c>
      <c r="H140">
        <v>17300</v>
      </c>
      <c r="I140">
        <v>9.7584617804858702</v>
      </c>
      <c r="J140">
        <v>1.54</v>
      </c>
      <c r="K140">
        <v>3.6522640000000002</v>
      </c>
      <c r="L140">
        <v>2.3715999999999999</v>
      </c>
      <c r="M140" t="s">
        <v>69</v>
      </c>
      <c r="N140" t="s">
        <v>64</v>
      </c>
      <c r="O140" t="s">
        <v>52</v>
      </c>
      <c r="P140">
        <v>0</v>
      </c>
      <c r="Q140">
        <v>0</v>
      </c>
      <c r="R140">
        <v>0</v>
      </c>
      <c r="S140">
        <v>0</v>
      </c>
      <c r="T140">
        <v>1</v>
      </c>
      <c r="U140" t="s">
        <v>56</v>
      </c>
      <c r="V140">
        <v>0</v>
      </c>
      <c r="W140">
        <v>1</v>
      </c>
      <c r="X140">
        <v>0</v>
      </c>
      <c r="Y140">
        <v>0</v>
      </c>
      <c r="Z140">
        <v>1</v>
      </c>
      <c r="AA140">
        <v>0</v>
      </c>
      <c r="AB140">
        <v>0</v>
      </c>
      <c r="AC140">
        <v>0</v>
      </c>
      <c r="AD140" t="s">
        <v>57</v>
      </c>
      <c r="AE140">
        <v>1</v>
      </c>
      <c r="AF140">
        <v>1</v>
      </c>
      <c r="AG140">
        <v>0</v>
      </c>
      <c r="AH140">
        <v>1</v>
      </c>
      <c r="AI140">
        <v>1</v>
      </c>
      <c r="AJ140">
        <v>1</v>
      </c>
      <c r="AK140">
        <v>1</v>
      </c>
      <c r="AL140">
        <v>1</v>
      </c>
      <c r="AM140">
        <v>1</v>
      </c>
      <c r="AN140">
        <v>0</v>
      </c>
      <c r="AO140" t="s">
        <v>58</v>
      </c>
      <c r="AP140">
        <v>61.4</v>
      </c>
      <c r="AQ140">
        <v>54.8</v>
      </c>
      <c r="AR140">
        <v>34.299999999999997</v>
      </c>
      <c r="AS140">
        <v>40.799999999999997</v>
      </c>
      <c r="AT140">
        <v>48</v>
      </c>
      <c r="AU140">
        <v>76</v>
      </c>
      <c r="AV140">
        <v>1</v>
      </c>
    </row>
    <row r="141" spans="1:48" x14ac:dyDescent="0.3">
      <c r="A141" t="s">
        <v>50</v>
      </c>
      <c r="B141">
        <v>1</v>
      </c>
      <c r="C141">
        <v>0</v>
      </c>
      <c r="D141">
        <v>0</v>
      </c>
      <c r="E141">
        <v>0</v>
      </c>
      <c r="F141">
        <v>0</v>
      </c>
      <c r="G141">
        <v>0</v>
      </c>
      <c r="H141">
        <v>15262.574999999999</v>
      </c>
      <c r="I141">
        <v>9.6331590324118004</v>
      </c>
      <c r="J141">
        <v>1.1399999999999999</v>
      </c>
      <c r="K141">
        <v>1.4815439999999995</v>
      </c>
      <c r="L141">
        <v>1.2995999999999999</v>
      </c>
      <c r="M141" t="s">
        <v>44</v>
      </c>
      <c r="N141" t="s">
        <v>51</v>
      </c>
      <c r="O141" t="s">
        <v>65</v>
      </c>
      <c r="P141">
        <v>1</v>
      </c>
      <c r="Q141">
        <v>0</v>
      </c>
      <c r="R141">
        <v>0</v>
      </c>
      <c r="S141">
        <v>0</v>
      </c>
      <c r="T141">
        <v>0</v>
      </c>
      <c r="U141" t="s">
        <v>66</v>
      </c>
      <c r="V141">
        <v>0</v>
      </c>
      <c r="W141">
        <v>1</v>
      </c>
      <c r="X141">
        <v>0</v>
      </c>
      <c r="Y141">
        <v>0</v>
      </c>
      <c r="Z141">
        <v>0</v>
      </c>
      <c r="AA141">
        <v>0</v>
      </c>
      <c r="AB141">
        <v>1</v>
      </c>
      <c r="AC141">
        <v>0</v>
      </c>
      <c r="AD141" t="s">
        <v>62</v>
      </c>
      <c r="AE141">
        <v>1</v>
      </c>
      <c r="AF141">
        <v>1</v>
      </c>
      <c r="AG141">
        <v>1</v>
      </c>
      <c r="AH141">
        <v>1</v>
      </c>
      <c r="AI141">
        <v>1</v>
      </c>
      <c r="AJ141">
        <v>1</v>
      </c>
      <c r="AK141">
        <v>1</v>
      </c>
      <c r="AL141">
        <v>0</v>
      </c>
      <c r="AM141">
        <v>1</v>
      </c>
      <c r="AN141">
        <v>0</v>
      </c>
      <c r="AO141" t="s">
        <v>49</v>
      </c>
      <c r="AP141">
        <v>61.2</v>
      </c>
      <c r="AQ141">
        <v>57</v>
      </c>
      <c r="AR141">
        <v>34.5</v>
      </c>
      <c r="AS141">
        <v>40.799999999999997</v>
      </c>
      <c r="AT141">
        <v>55</v>
      </c>
      <c r="AU141">
        <v>80</v>
      </c>
      <c r="AV141">
        <v>1</v>
      </c>
    </row>
    <row r="142" spans="1:48" x14ac:dyDescent="0.3">
      <c r="A142" t="s">
        <v>54</v>
      </c>
      <c r="B142">
        <v>0</v>
      </c>
      <c r="C142">
        <v>1</v>
      </c>
      <c r="D142">
        <v>0</v>
      </c>
      <c r="E142">
        <v>0</v>
      </c>
      <c r="F142">
        <v>0</v>
      </c>
      <c r="G142">
        <v>0</v>
      </c>
      <c r="H142">
        <v>13580</v>
      </c>
      <c r="I142">
        <v>9.5163534011126867</v>
      </c>
      <c r="J142">
        <v>1.367</v>
      </c>
      <c r="K142">
        <v>2.5544978629999999</v>
      </c>
      <c r="L142">
        <v>1.868689</v>
      </c>
      <c r="M142" t="s">
        <v>44</v>
      </c>
      <c r="N142" t="s">
        <v>55</v>
      </c>
      <c r="O142" t="s">
        <v>46</v>
      </c>
      <c r="P142">
        <v>0</v>
      </c>
      <c r="Q142">
        <v>0</v>
      </c>
      <c r="R142">
        <v>0</v>
      </c>
      <c r="S142">
        <v>1</v>
      </c>
      <c r="T142">
        <v>0</v>
      </c>
      <c r="U142" t="s">
        <v>56</v>
      </c>
      <c r="V142">
        <v>0</v>
      </c>
      <c r="W142">
        <v>1</v>
      </c>
      <c r="X142">
        <v>0</v>
      </c>
      <c r="Y142">
        <v>0</v>
      </c>
      <c r="Z142">
        <v>1</v>
      </c>
      <c r="AA142">
        <v>0</v>
      </c>
      <c r="AB142">
        <v>0</v>
      </c>
      <c r="AC142">
        <v>0</v>
      </c>
      <c r="AD142" t="s">
        <v>57</v>
      </c>
      <c r="AE142">
        <v>1</v>
      </c>
      <c r="AF142">
        <v>1</v>
      </c>
      <c r="AG142">
        <v>1</v>
      </c>
      <c r="AH142">
        <v>1</v>
      </c>
      <c r="AI142">
        <v>1</v>
      </c>
      <c r="AJ142">
        <v>1</v>
      </c>
      <c r="AK142">
        <v>0</v>
      </c>
      <c r="AL142">
        <v>0</v>
      </c>
      <c r="AM142">
        <v>0</v>
      </c>
      <c r="AN142">
        <v>0</v>
      </c>
      <c r="AO142" t="s">
        <v>58</v>
      </c>
      <c r="AP142">
        <v>60.8</v>
      </c>
      <c r="AQ142">
        <v>57.1</v>
      </c>
      <c r="AR142">
        <v>34.9</v>
      </c>
      <c r="AS142">
        <v>40.6</v>
      </c>
      <c r="AT142">
        <v>53</v>
      </c>
      <c r="AU142">
        <v>76</v>
      </c>
      <c r="AV142">
        <v>1</v>
      </c>
    </row>
    <row r="143" spans="1:48" x14ac:dyDescent="0.3">
      <c r="A143" t="s">
        <v>59</v>
      </c>
      <c r="B143">
        <v>0</v>
      </c>
      <c r="C143">
        <v>0</v>
      </c>
      <c r="D143">
        <v>0</v>
      </c>
      <c r="E143">
        <v>0</v>
      </c>
      <c r="F143">
        <v>1</v>
      </c>
      <c r="G143">
        <v>0</v>
      </c>
      <c r="H143">
        <v>19330</v>
      </c>
      <c r="I143">
        <v>9.8694135722023759</v>
      </c>
      <c r="J143">
        <v>1.56</v>
      </c>
      <c r="K143">
        <v>3.7964160000000002</v>
      </c>
      <c r="L143">
        <v>2.4336000000000002</v>
      </c>
      <c r="M143" t="s">
        <v>44</v>
      </c>
      <c r="N143" t="s">
        <v>60</v>
      </c>
      <c r="O143" t="s">
        <v>65</v>
      </c>
      <c r="P143">
        <v>1</v>
      </c>
      <c r="Q143">
        <v>0</v>
      </c>
      <c r="R143">
        <v>0</v>
      </c>
      <c r="S143">
        <v>0</v>
      </c>
      <c r="T143">
        <v>0</v>
      </c>
      <c r="U143" t="s">
        <v>47</v>
      </c>
      <c r="V143">
        <v>0</v>
      </c>
      <c r="W143">
        <v>1</v>
      </c>
      <c r="X143">
        <v>0</v>
      </c>
      <c r="Y143">
        <v>0</v>
      </c>
      <c r="Z143">
        <v>0</v>
      </c>
      <c r="AA143">
        <v>1</v>
      </c>
      <c r="AB143">
        <v>0</v>
      </c>
      <c r="AC143">
        <v>0</v>
      </c>
      <c r="AD143" t="s">
        <v>62</v>
      </c>
      <c r="AE143">
        <v>1</v>
      </c>
      <c r="AF143">
        <v>1</v>
      </c>
      <c r="AG143">
        <v>1</v>
      </c>
      <c r="AH143">
        <v>1</v>
      </c>
      <c r="AI143">
        <v>1</v>
      </c>
      <c r="AJ143">
        <v>1</v>
      </c>
      <c r="AK143">
        <v>1</v>
      </c>
      <c r="AL143">
        <v>0</v>
      </c>
      <c r="AM143">
        <v>1</v>
      </c>
      <c r="AN143">
        <v>1</v>
      </c>
      <c r="AO143" t="s">
        <v>58</v>
      </c>
      <c r="AP143">
        <v>61.6</v>
      </c>
      <c r="AQ143">
        <v>56</v>
      </c>
      <c r="AR143">
        <v>34.700000000000003</v>
      </c>
      <c r="AS143">
        <v>40.6</v>
      </c>
      <c r="AT143">
        <v>54</v>
      </c>
      <c r="AU143">
        <v>77</v>
      </c>
      <c r="AV143">
        <v>1</v>
      </c>
    </row>
    <row r="144" spans="1:48" x14ac:dyDescent="0.3">
      <c r="A144" t="s">
        <v>50</v>
      </c>
      <c r="B144">
        <v>1</v>
      </c>
      <c r="C144">
        <v>0</v>
      </c>
      <c r="D144">
        <v>0</v>
      </c>
      <c r="E144">
        <v>0</v>
      </c>
      <c r="F144">
        <v>0</v>
      </c>
      <c r="G144">
        <v>0</v>
      </c>
      <c r="H144">
        <v>13733.855</v>
      </c>
      <c r="I144">
        <v>9.527619231384973</v>
      </c>
      <c r="J144">
        <v>1.05</v>
      </c>
      <c r="K144">
        <v>1.1576250000000001</v>
      </c>
      <c r="L144">
        <v>1.1025</v>
      </c>
      <c r="M144" t="s">
        <v>44</v>
      </c>
      <c r="N144" t="s">
        <v>51</v>
      </c>
      <c r="O144" t="s">
        <v>65</v>
      </c>
      <c r="P144">
        <v>1</v>
      </c>
      <c r="Q144">
        <v>0</v>
      </c>
      <c r="R144">
        <v>0</v>
      </c>
      <c r="S144">
        <v>0</v>
      </c>
      <c r="T144">
        <v>0</v>
      </c>
      <c r="U144" t="s">
        <v>53</v>
      </c>
      <c r="V144">
        <v>0</v>
      </c>
      <c r="W144">
        <v>1</v>
      </c>
      <c r="X144">
        <v>0</v>
      </c>
      <c r="Y144">
        <v>0</v>
      </c>
      <c r="Z144">
        <v>0</v>
      </c>
      <c r="AA144">
        <v>0</v>
      </c>
      <c r="AB144">
        <v>0</v>
      </c>
      <c r="AC144">
        <v>1</v>
      </c>
      <c r="AD144" t="s">
        <v>62</v>
      </c>
      <c r="AE144">
        <v>1</v>
      </c>
      <c r="AF144">
        <v>0</v>
      </c>
      <c r="AG144">
        <v>1</v>
      </c>
      <c r="AH144">
        <v>0</v>
      </c>
      <c r="AI144">
        <v>0</v>
      </c>
      <c r="AJ144">
        <v>1</v>
      </c>
      <c r="AK144">
        <v>1</v>
      </c>
      <c r="AL144">
        <v>1</v>
      </c>
      <c r="AM144">
        <v>0</v>
      </c>
      <c r="AN144">
        <v>0</v>
      </c>
      <c r="AO144" t="s">
        <v>49</v>
      </c>
      <c r="AP144">
        <v>61.8</v>
      </c>
      <c r="AQ144">
        <v>57</v>
      </c>
      <c r="AR144">
        <v>35.5</v>
      </c>
      <c r="AS144">
        <v>41</v>
      </c>
      <c r="AT144">
        <v>50</v>
      </c>
      <c r="AU144">
        <v>80</v>
      </c>
      <c r="AV144">
        <v>1</v>
      </c>
    </row>
    <row r="145" spans="1:48" x14ac:dyDescent="0.3">
      <c r="A145" t="s">
        <v>50</v>
      </c>
      <c r="B145">
        <v>1</v>
      </c>
      <c r="C145">
        <v>0</v>
      </c>
      <c r="D145">
        <v>0</v>
      </c>
      <c r="E145">
        <v>0</v>
      </c>
      <c r="F145">
        <v>0</v>
      </c>
      <c r="G145">
        <v>0</v>
      </c>
      <c r="H145">
        <v>10207.555</v>
      </c>
      <c r="I145">
        <v>9.2308834113741689</v>
      </c>
      <c r="J145">
        <v>1.07</v>
      </c>
      <c r="K145">
        <v>1.2250430000000001</v>
      </c>
      <c r="L145">
        <v>1.1449</v>
      </c>
      <c r="M145" t="s">
        <v>44</v>
      </c>
      <c r="N145" t="s">
        <v>51</v>
      </c>
      <c r="O145" t="s">
        <v>61</v>
      </c>
      <c r="P145">
        <v>0</v>
      </c>
      <c r="Q145">
        <v>0</v>
      </c>
      <c r="R145">
        <v>1</v>
      </c>
      <c r="S145">
        <v>0</v>
      </c>
      <c r="T145">
        <v>0</v>
      </c>
      <c r="U145" t="s">
        <v>53</v>
      </c>
      <c r="V145">
        <v>0</v>
      </c>
      <c r="W145">
        <v>1</v>
      </c>
      <c r="X145">
        <v>0</v>
      </c>
      <c r="Y145">
        <v>0</v>
      </c>
      <c r="Z145">
        <v>0</v>
      </c>
      <c r="AA145">
        <v>0</v>
      </c>
      <c r="AB145">
        <v>0</v>
      </c>
      <c r="AC145">
        <v>1</v>
      </c>
      <c r="AD145" t="s">
        <v>72</v>
      </c>
      <c r="AE145">
        <v>1</v>
      </c>
      <c r="AF145">
        <v>1</v>
      </c>
      <c r="AG145">
        <v>0</v>
      </c>
      <c r="AH145">
        <v>1</v>
      </c>
      <c r="AI145">
        <v>0</v>
      </c>
      <c r="AJ145">
        <v>1</v>
      </c>
      <c r="AK145">
        <v>1</v>
      </c>
      <c r="AL145">
        <v>1</v>
      </c>
      <c r="AM145">
        <v>0</v>
      </c>
      <c r="AN145">
        <v>0</v>
      </c>
      <c r="AO145" t="s">
        <v>49</v>
      </c>
      <c r="AP145">
        <v>61.8</v>
      </c>
      <c r="AQ145">
        <v>57</v>
      </c>
      <c r="AR145">
        <v>34.5</v>
      </c>
      <c r="AS145">
        <v>41</v>
      </c>
      <c r="AT145">
        <v>50</v>
      </c>
      <c r="AU145">
        <v>80</v>
      </c>
      <c r="AV145">
        <v>1</v>
      </c>
    </row>
    <row r="146" spans="1:48" x14ac:dyDescent="0.3">
      <c r="A146" t="s">
        <v>50</v>
      </c>
      <c r="B146">
        <v>1</v>
      </c>
      <c r="C146">
        <v>0</v>
      </c>
      <c r="D146">
        <v>0</v>
      </c>
      <c r="E146">
        <v>0</v>
      </c>
      <c r="F146">
        <v>0</v>
      </c>
      <c r="G146">
        <v>0</v>
      </c>
      <c r="H146">
        <v>16820.845000000001</v>
      </c>
      <c r="I146">
        <v>9.7303741700771909</v>
      </c>
      <c r="J146">
        <v>1.32</v>
      </c>
      <c r="K146">
        <v>2.2999680000000002</v>
      </c>
      <c r="L146">
        <v>1.7424000000000002</v>
      </c>
      <c r="M146" t="s">
        <v>44</v>
      </c>
      <c r="N146" t="s">
        <v>51</v>
      </c>
      <c r="O146" t="s">
        <v>61</v>
      </c>
      <c r="P146">
        <v>0</v>
      </c>
      <c r="Q146">
        <v>0</v>
      </c>
      <c r="R146">
        <v>1</v>
      </c>
      <c r="S146">
        <v>0</v>
      </c>
      <c r="T146">
        <v>0</v>
      </c>
      <c r="U146" t="s">
        <v>66</v>
      </c>
      <c r="V146">
        <v>0</v>
      </c>
      <c r="W146">
        <v>1</v>
      </c>
      <c r="X146">
        <v>0</v>
      </c>
      <c r="Y146">
        <v>0</v>
      </c>
      <c r="Z146">
        <v>0</v>
      </c>
      <c r="AA146">
        <v>0</v>
      </c>
      <c r="AB146">
        <v>1</v>
      </c>
      <c r="AC146">
        <v>0</v>
      </c>
      <c r="AD146" t="s">
        <v>48</v>
      </c>
      <c r="AE146">
        <v>1</v>
      </c>
      <c r="AF146">
        <v>1</v>
      </c>
      <c r="AG146">
        <v>0</v>
      </c>
      <c r="AH146">
        <v>0</v>
      </c>
      <c r="AI146">
        <v>1</v>
      </c>
      <c r="AJ146">
        <v>1</v>
      </c>
      <c r="AK146">
        <v>1</v>
      </c>
      <c r="AL146">
        <v>0</v>
      </c>
      <c r="AM146">
        <v>0</v>
      </c>
      <c r="AN146">
        <v>0</v>
      </c>
      <c r="AO146" t="s">
        <v>49</v>
      </c>
      <c r="AP146">
        <v>61.7</v>
      </c>
      <c r="AQ146">
        <v>57</v>
      </c>
      <c r="AR146">
        <v>35</v>
      </c>
      <c r="AS146">
        <v>40.6</v>
      </c>
      <c r="AT146">
        <v>55</v>
      </c>
      <c r="AU146">
        <v>80</v>
      </c>
      <c r="AV146">
        <v>1</v>
      </c>
    </row>
    <row r="147" spans="1:48" x14ac:dyDescent="0.3">
      <c r="A147" t="s">
        <v>50</v>
      </c>
      <c r="B147">
        <v>1</v>
      </c>
      <c r="C147">
        <v>0</v>
      </c>
      <c r="D147">
        <v>0</v>
      </c>
      <c r="E147">
        <v>0</v>
      </c>
      <c r="F147">
        <v>0</v>
      </c>
      <c r="G147">
        <v>0</v>
      </c>
      <c r="H147">
        <v>26615.685000000001</v>
      </c>
      <c r="I147">
        <v>10.189255982641804</v>
      </c>
      <c r="J147">
        <v>2</v>
      </c>
      <c r="K147">
        <v>8</v>
      </c>
      <c r="L147">
        <v>4</v>
      </c>
      <c r="M147" t="s">
        <v>44</v>
      </c>
      <c r="N147" t="s">
        <v>51</v>
      </c>
      <c r="O147" t="s">
        <v>52</v>
      </c>
      <c r="P147">
        <v>0</v>
      </c>
      <c r="Q147">
        <v>0</v>
      </c>
      <c r="R147">
        <v>0</v>
      </c>
      <c r="S147">
        <v>0</v>
      </c>
      <c r="T147">
        <v>1</v>
      </c>
      <c r="U147" t="s">
        <v>56</v>
      </c>
      <c r="V147">
        <v>0</v>
      </c>
      <c r="W147">
        <v>1</v>
      </c>
      <c r="X147">
        <v>0</v>
      </c>
      <c r="Y147">
        <v>0</v>
      </c>
      <c r="Z147">
        <v>1</v>
      </c>
      <c r="AA147">
        <v>0</v>
      </c>
      <c r="AB147">
        <v>0</v>
      </c>
      <c r="AC147">
        <v>0</v>
      </c>
      <c r="AD147" t="s">
        <v>57</v>
      </c>
      <c r="AE147">
        <v>0</v>
      </c>
      <c r="AF147">
        <v>0</v>
      </c>
      <c r="AG147">
        <v>0</v>
      </c>
      <c r="AH147">
        <v>1</v>
      </c>
      <c r="AI147">
        <v>0</v>
      </c>
      <c r="AJ147">
        <v>1</v>
      </c>
      <c r="AK147">
        <v>1</v>
      </c>
      <c r="AL147">
        <v>0</v>
      </c>
      <c r="AM147">
        <v>0</v>
      </c>
      <c r="AN147">
        <v>0</v>
      </c>
      <c r="AO147" t="s">
        <v>49</v>
      </c>
      <c r="AP147">
        <v>61.8</v>
      </c>
      <c r="AQ147">
        <v>57</v>
      </c>
      <c r="AR147">
        <v>34.5</v>
      </c>
      <c r="AS147">
        <v>41.2</v>
      </c>
      <c r="AT147">
        <v>55</v>
      </c>
      <c r="AU147">
        <v>80</v>
      </c>
      <c r="AV147">
        <v>1</v>
      </c>
    </row>
    <row r="148" spans="1:48" x14ac:dyDescent="0.3">
      <c r="A148" t="s">
        <v>50</v>
      </c>
      <c r="B148">
        <v>1</v>
      </c>
      <c r="C148">
        <v>0</v>
      </c>
      <c r="D148">
        <v>0</v>
      </c>
      <c r="E148">
        <v>0</v>
      </c>
      <c r="F148">
        <v>0</v>
      </c>
      <c r="G148">
        <v>0</v>
      </c>
      <c r="H148">
        <v>10128.754999999999</v>
      </c>
      <c r="I148">
        <v>9.2231336874191427</v>
      </c>
      <c r="J148">
        <v>1.03</v>
      </c>
      <c r="K148">
        <v>1.092727</v>
      </c>
      <c r="L148">
        <v>1.0609</v>
      </c>
      <c r="M148" t="s">
        <v>44</v>
      </c>
      <c r="N148" t="s">
        <v>51</v>
      </c>
      <c r="O148" t="s">
        <v>67</v>
      </c>
      <c r="P148">
        <v>0</v>
      </c>
      <c r="Q148">
        <v>1</v>
      </c>
      <c r="R148">
        <v>0</v>
      </c>
      <c r="S148">
        <v>0</v>
      </c>
      <c r="T148">
        <v>0</v>
      </c>
      <c r="U148" t="s">
        <v>56</v>
      </c>
      <c r="V148">
        <v>0</v>
      </c>
      <c r="W148">
        <v>1</v>
      </c>
      <c r="X148">
        <v>0</v>
      </c>
      <c r="Y148">
        <v>0</v>
      </c>
      <c r="Z148">
        <v>1</v>
      </c>
      <c r="AA148">
        <v>0</v>
      </c>
      <c r="AB148">
        <v>0</v>
      </c>
      <c r="AC148">
        <v>0</v>
      </c>
      <c r="AD148" t="s">
        <v>72</v>
      </c>
      <c r="AE148">
        <v>1</v>
      </c>
      <c r="AF148">
        <v>1</v>
      </c>
      <c r="AG148">
        <v>1</v>
      </c>
      <c r="AH148">
        <v>0</v>
      </c>
      <c r="AI148">
        <v>1</v>
      </c>
      <c r="AJ148">
        <v>1</v>
      </c>
      <c r="AK148">
        <v>1</v>
      </c>
      <c r="AL148">
        <v>1</v>
      </c>
      <c r="AM148">
        <v>0</v>
      </c>
      <c r="AN148">
        <v>0</v>
      </c>
      <c r="AO148" t="s">
        <v>49</v>
      </c>
      <c r="AP148">
        <v>61</v>
      </c>
      <c r="AQ148">
        <v>57</v>
      </c>
      <c r="AR148">
        <v>34</v>
      </c>
      <c r="AS148">
        <v>40.6</v>
      </c>
      <c r="AT148">
        <v>50</v>
      </c>
      <c r="AU148">
        <v>75</v>
      </c>
      <c r="AV148">
        <v>1</v>
      </c>
    </row>
    <row r="149" spans="1:48" x14ac:dyDescent="0.3">
      <c r="A149" t="s">
        <v>54</v>
      </c>
      <c r="B149">
        <v>0</v>
      </c>
      <c r="C149">
        <v>1</v>
      </c>
      <c r="D149">
        <v>0</v>
      </c>
      <c r="E149">
        <v>0</v>
      </c>
      <c r="F149">
        <v>0</v>
      </c>
      <c r="G149">
        <v>0</v>
      </c>
      <c r="H149">
        <v>21933</v>
      </c>
      <c r="I149">
        <v>9.995747630961425</v>
      </c>
      <c r="J149">
        <v>1.8480000000000001</v>
      </c>
      <c r="K149">
        <v>6.3111121920000013</v>
      </c>
      <c r="L149">
        <v>3.4151040000000004</v>
      </c>
      <c r="M149" t="s">
        <v>44</v>
      </c>
      <c r="N149" t="s">
        <v>55</v>
      </c>
      <c r="O149" t="s">
        <v>52</v>
      </c>
      <c r="P149">
        <v>0</v>
      </c>
      <c r="Q149">
        <v>0</v>
      </c>
      <c r="R149">
        <v>0</v>
      </c>
      <c r="S149">
        <v>0</v>
      </c>
      <c r="T149">
        <v>1</v>
      </c>
      <c r="U149" t="s">
        <v>56</v>
      </c>
      <c r="V149">
        <v>0</v>
      </c>
      <c r="W149">
        <v>1</v>
      </c>
      <c r="X149">
        <v>0</v>
      </c>
      <c r="Y149">
        <v>0</v>
      </c>
      <c r="Z149">
        <v>1</v>
      </c>
      <c r="AA149">
        <v>0</v>
      </c>
      <c r="AB149">
        <v>0</v>
      </c>
      <c r="AC149">
        <v>0</v>
      </c>
      <c r="AD149" t="s">
        <v>57</v>
      </c>
      <c r="AE149">
        <v>1</v>
      </c>
      <c r="AF149">
        <v>1</v>
      </c>
      <c r="AG149">
        <v>0</v>
      </c>
      <c r="AH149">
        <v>1</v>
      </c>
      <c r="AI149">
        <v>1</v>
      </c>
      <c r="AJ149">
        <v>1</v>
      </c>
      <c r="AK149">
        <v>1</v>
      </c>
      <c r="AL149">
        <v>1</v>
      </c>
      <c r="AM149">
        <v>1</v>
      </c>
      <c r="AN149">
        <v>0</v>
      </c>
      <c r="AO149" t="s">
        <v>58</v>
      </c>
      <c r="AP149">
        <v>61.6</v>
      </c>
      <c r="AQ149">
        <v>56.8</v>
      </c>
      <c r="AR149">
        <v>34.9</v>
      </c>
      <c r="AS149">
        <v>40.9</v>
      </c>
      <c r="AT149">
        <v>50</v>
      </c>
      <c r="AU149">
        <v>77</v>
      </c>
      <c r="AV149">
        <v>1</v>
      </c>
    </row>
    <row r="150" spans="1:48" x14ac:dyDescent="0.3">
      <c r="A150" t="s">
        <v>50</v>
      </c>
      <c r="B150">
        <v>1</v>
      </c>
      <c r="C150">
        <v>0</v>
      </c>
      <c r="D150">
        <v>0</v>
      </c>
      <c r="E150">
        <v>0</v>
      </c>
      <c r="F150">
        <v>0</v>
      </c>
      <c r="G150">
        <v>0</v>
      </c>
      <c r="H150">
        <v>11935.244999999999</v>
      </c>
      <c r="I150">
        <v>9.3872510664214737</v>
      </c>
      <c r="J150">
        <v>1.1599999999999999</v>
      </c>
      <c r="K150">
        <v>1.5608959999999996</v>
      </c>
      <c r="L150">
        <v>1.3455999999999999</v>
      </c>
      <c r="M150" t="s">
        <v>44</v>
      </c>
      <c r="N150" t="s">
        <v>51</v>
      </c>
      <c r="O150" t="s">
        <v>67</v>
      </c>
      <c r="P150">
        <v>0</v>
      </c>
      <c r="Q150">
        <v>1</v>
      </c>
      <c r="R150">
        <v>0</v>
      </c>
      <c r="S150">
        <v>0</v>
      </c>
      <c r="T150">
        <v>0</v>
      </c>
      <c r="U150" t="s">
        <v>56</v>
      </c>
      <c r="V150">
        <v>0</v>
      </c>
      <c r="W150">
        <v>1</v>
      </c>
      <c r="X150">
        <v>0</v>
      </c>
      <c r="Y150">
        <v>0</v>
      </c>
      <c r="Z150">
        <v>1</v>
      </c>
      <c r="AA150">
        <v>0</v>
      </c>
      <c r="AB150">
        <v>0</v>
      </c>
      <c r="AC150">
        <v>0</v>
      </c>
      <c r="AD150" t="s">
        <v>48</v>
      </c>
      <c r="AE150">
        <v>0</v>
      </c>
      <c r="AF150">
        <v>1</v>
      </c>
      <c r="AG150">
        <v>0</v>
      </c>
      <c r="AH150">
        <v>0</v>
      </c>
      <c r="AI150">
        <v>1</v>
      </c>
      <c r="AJ150">
        <v>1</v>
      </c>
      <c r="AK150">
        <v>1</v>
      </c>
      <c r="AL150">
        <v>0</v>
      </c>
      <c r="AM150">
        <v>0</v>
      </c>
      <c r="AN150">
        <v>0</v>
      </c>
      <c r="AO150" t="s">
        <v>49</v>
      </c>
      <c r="AP150">
        <v>61.9</v>
      </c>
      <c r="AQ150">
        <v>56</v>
      </c>
      <c r="AR150">
        <v>35.5</v>
      </c>
      <c r="AS150">
        <v>40.6</v>
      </c>
      <c r="AT150">
        <v>55</v>
      </c>
      <c r="AU150">
        <v>80</v>
      </c>
      <c r="AV150">
        <v>1</v>
      </c>
    </row>
    <row r="151" spans="1:48" x14ac:dyDescent="0.3">
      <c r="A151" t="s">
        <v>63</v>
      </c>
      <c r="B151">
        <v>0</v>
      </c>
      <c r="C151">
        <v>0</v>
      </c>
      <c r="D151">
        <v>0</v>
      </c>
      <c r="E151">
        <v>0</v>
      </c>
      <c r="F151">
        <v>0</v>
      </c>
      <c r="G151">
        <v>1</v>
      </c>
      <c r="H151">
        <v>15240</v>
      </c>
      <c r="I151">
        <v>9.6316788292406379</v>
      </c>
      <c r="J151">
        <v>1.6120000000000001</v>
      </c>
      <c r="K151">
        <v>4.1888529280000011</v>
      </c>
      <c r="L151">
        <v>2.5985440000000004</v>
      </c>
      <c r="M151" t="s">
        <v>44</v>
      </c>
      <c r="N151" t="s">
        <v>64</v>
      </c>
      <c r="O151" t="s">
        <v>52</v>
      </c>
      <c r="P151">
        <v>0</v>
      </c>
      <c r="Q151">
        <v>0</v>
      </c>
      <c r="R151">
        <v>0</v>
      </c>
      <c r="S151">
        <v>0</v>
      </c>
      <c r="T151">
        <v>1</v>
      </c>
      <c r="U151" t="s">
        <v>47</v>
      </c>
      <c r="V151">
        <v>0</v>
      </c>
      <c r="W151">
        <v>1</v>
      </c>
      <c r="X151">
        <v>0</v>
      </c>
      <c r="Y151">
        <v>0</v>
      </c>
      <c r="Z151">
        <v>0</v>
      </c>
      <c r="AA151">
        <v>1</v>
      </c>
      <c r="AB151">
        <v>0</v>
      </c>
      <c r="AC151">
        <v>0</v>
      </c>
      <c r="AD151" t="s">
        <v>70</v>
      </c>
      <c r="AE151">
        <v>1</v>
      </c>
      <c r="AF151">
        <v>1</v>
      </c>
      <c r="AG151">
        <v>0</v>
      </c>
      <c r="AH151">
        <v>1</v>
      </c>
      <c r="AI151">
        <v>1</v>
      </c>
      <c r="AJ151">
        <v>1</v>
      </c>
      <c r="AK151">
        <v>1</v>
      </c>
      <c r="AL151">
        <v>0</v>
      </c>
      <c r="AM151">
        <v>1</v>
      </c>
      <c r="AN151">
        <v>0</v>
      </c>
      <c r="AO151" t="s">
        <v>58</v>
      </c>
      <c r="AP151">
        <v>61.7</v>
      </c>
      <c r="AQ151">
        <v>55.3</v>
      </c>
      <c r="AR151">
        <v>34.299999999999997</v>
      </c>
      <c r="AS151">
        <v>40.700000000000003</v>
      </c>
      <c r="AT151">
        <v>53</v>
      </c>
      <c r="AU151">
        <v>78</v>
      </c>
      <c r="AV151">
        <v>1</v>
      </c>
    </row>
    <row r="152" spans="1:48" x14ac:dyDescent="0.3">
      <c r="A152" t="s">
        <v>68</v>
      </c>
      <c r="B152">
        <v>0</v>
      </c>
      <c r="C152">
        <v>0</v>
      </c>
      <c r="D152">
        <v>1</v>
      </c>
      <c r="E152">
        <v>0</v>
      </c>
      <c r="F152">
        <v>0</v>
      </c>
      <c r="G152">
        <v>0</v>
      </c>
      <c r="H152">
        <v>16294</v>
      </c>
      <c r="I152">
        <v>9.698552220870587</v>
      </c>
      <c r="J152">
        <v>1.22</v>
      </c>
      <c r="K152">
        <v>1.8158479999999999</v>
      </c>
      <c r="L152">
        <v>1.4883999999999999</v>
      </c>
      <c r="M152" t="s">
        <v>69</v>
      </c>
      <c r="N152" t="s">
        <v>64</v>
      </c>
      <c r="O152" t="s">
        <v>67</v>
      </c>
      <c r="P152">
        <v>0</v>
      </c>
      <c r="Q152">
        <v>1</v>
      </c>
      <c r="R152">
        <v>0</v>
      </c>
      <c r="S152">
        <v>0</v>
      </c>
      <c r="T152">
        <v>0</v>
      </c>
      <c r="U152" t="s">
        <v>56</v>
      </c>
      <c r="V152">
        <v>0</v>
      </c>
      <c r="W152">
        <v>1</v>
      </c>
      <c r="X152">
        <v>0</v>
      </c>
      <c r="Y152">
        <v>0</v>
      </c>
      <c r="Z152">
        <v>1</v>
      </c>
      <c r="AA152">
        <v>0</v>
      </c>
      <c r="AB152">
        <v>0</v>
      </c>
      <c r="AC152">
        <v>0</v>
      </c>
      <c r="AD152" t="s">
        <v>57</v>
      </c>
      <c r="AE152">
        <v>1</v>
      </c>
      <c r="AF152">
        <v>1</v>
      </c>
      <c r="AG152">
        <v>1</v>
      </c>
      <c r="AH152">
        <v>1</v>
      </c>
      <c r="AI152">
        <v>1</v>
      </c>
      <c r="AJ152">
        <v>1</v>
      </c>
      <c r="AK152">
        <v>1</v>
      </c>
      <c r="AL152">
        <v>0</v>
      </c>
      <c r="AM152">
        <v>1</v>
      </c>
      <c r="AN152">
        <v>0</v>
      </c>
      <c r="AO152" t="s">
        <v>58</v>
      </c>
      <c r="AP152">
        <v>61.3</v>
      </c>
      <c r="AQ152">
        <v>56.3</v>
      </c>
      <c r="AR152">
        <v>34.299999999999997</v>
      </c>
      <c r="AS152">
        <v>40.700000000000003</v>
      </c>
      <c r="AT152">
        <v>52</v>
      </c>
      <c r="AU152">
        <v>76</v>
      </c>
      <c r="AV152">
        <v>1</v>
      </c>
    </row>
    <row r="153" spans="1:48" x14ac:dyDescent="0.3">
      <c r="A153" t="s">
        <v>50</v>
      </c>
      <c r="B153">
        <v>1</v>
      </c>
      <c r="C153">
        <v>0</v>
      </c>
      <c r="D153">
        <v>0</v>
      </c>
      <c r="E153">
        <v>0</v>
      </c>
      <c r="F153">
        <v>0</v>
      </c>
      <c r="G153">
        <v>0</v>
      </c>
      <c r="H153">
        <v>9435.3150000000005</v>
      </c>
      <c r="I153">
        <v>9.1522148435728443</v>
      </c>
      <c r="J153">
        <v>1.1299999999999999</v>
      </c>
      <c r="K153">
        <v>1.4428969999999997</v>
      </c>
      <c r="L153">
        <v>1.2768999999999997</v>
      </c>
      <c r="M153" t="s">
        <v>44</v>
      </c>
      <c r="N153" t="s">
        <v>51</v>
      </c>
      <c r="O153" t="s">
        <v>61</v>
      </c>
      <c r="P153">
        <v>0</v>
      </c>
      <c r="Q153">
        <v>0</v>
      </c>
      <c r="R153">
        <v>1</v>
      </c>
      <c r="S153">
        <v>0</v>
      </c>
      <c r="T153">
        <v>0</v>
      </c>
      <c r="U153" t="s">
        <v>47</v>
      </c>
      <c r="V153">
        <v>0</v>
      </c>
      <c r="W153">
        <v>1</v>
      </c>
      <c r="X153">
        <v>0</v>
      </c>
      <c r="Y153">
        <v>0</v>
      </c>
      <c r="Z153">
        <v>0</v>
      </c>
      <c r="AA153">
        <v>1</v>
      </c>
      <c r="AB153">
        <v>0</v>
      </c>
      <c r="AC153">
        <v>0</v>
      </c>
      <c r="AD153" t="s">
        <v>57</v>
      </c>
      <c r="AE153">
        <v>1</v>
      </c>
      <c r="AF153">
        <v>0</v>
      </c>
      <c r="AG153">
        <v>0</v>
      </c>
      <c r="AH153">
        <v>0</v>
      </c>
      <c r="AI153">
        <v>0</v>
      </c>
      <c r="AJ153">
        <v>1</v>
      </c>
      <c r="AK153">
        <v>1</v>
      </c>
      <c r="AL153">
        <v>0</v>
      </c>
      <c r="AM153">
        <v>0</v>
      </c>
      <c r="AN153">
        <v>0</v>
      </c>
      <c r="AO153" t="s">
        <v>49</v>
      </c>
      <c r="AP153">
        <v>61.1</v>
      </c>
      <c r="AQ153">
        <v>57</v>
      </c>
      <c r="AR153">
        <v>34</v>
      </c>
      <c r="AS153">
        <v>41.2</v>
      </c>
      <c r="AT153">
        <v>55</v>
      </c>
      <c r="AU153">
        <v>80</v>
      </c>
      <c r="AV153">
        <v>1</v>
      </c>
    </row>
    <row r="154" spans="1:48" x14ac:dyDescent="0.3">
      <c r="A154" t="s">
        <v>68</v>
      </c>
      <c r="B154">
        <v>0</v>
      </c>
      <c r="C154">
        <v>0</v>
      </c>
      <c r="D154">
        <v>1</v>
      </c>
      <c r="E154">
        <v>0</v>
      </c>
      <c r="F154">
        <v>0</v>
      </c>
      <c r="G154">
        <v>0</v>
      </c>
      <c r="H154">
        <v>32666</v>
      </c>
      <c r="I154">
        <v>10.394090060613085</v>
      </c>
      <c r="J154">
        <v>2.11</v>
      </c>
      <c r="K154">
        <v>9.3939309999999985</v>
      </c>
      <c r="L154">
        <v>4.4520999999999997</v>
      </c>
      <c r="M154" t="s">
        <v>69</v>
      </c>
      <c r="N154" t="s">
        <v>64</v>
      </c>
      <c r="O154" t="s">
        <v>52</v>
      </c>
      <c r="P154">
        <v>0</v>
      </c>
      <c r="Q154">
        <v>0</v>
      </c>
      <c r="R154">
        <v>0</v>
      </c>
      <c r="S154">
        <v>0</v>
      </c>
      <c r="T154">
        <v>1</v>
      </c>
      <c r="U154" t="s">
        <v>56</v>
      </c>
      <c r="V154">
        <v>0</v>
      </c>
      <c r="W154">
        <v>1</v>
      </c>
      <c r="X154">
        <v>0</v>
      </c>
      <c r="Y154">
        <v>0</v>
      </c>
      <c r="Z154">
        <v>1</v>
      </c>
      <c r="AA154">
        <v>0</v>
      </c>
      <c r="AB154">
        <v>0</v>
      </c>
      <c r="AC154">
        <v>0</v>
      </c>
      <c r="AD154" t="s">
        <v>57</v>
      </c>
      <c r="AE154">
        <v>1</v>
      </c>
      <c r="AF154">
        <v>1</v>
      </c>
      <c r="AG154">
        <v>1</v>
      </c>
      <c r="AH154">
        <v>1</v>
      </c>
      <c r="AI154">
        <v>1</v>
      </c>
      <c r="AJ154">
        <v>1</v>
      </c>
      <c r="AK154">
        <v>1</v>
      </c>
      <c r="AL154">
        <v>1</v>
      </c>
      <c r="AM154">
        <v>1</v>
      </c>
      <c r="AN154">
        <v>0</v>
      </c>
      <c r="AO154" t="s">
        <v>58</v>
      </c>
      <c r="AP154">
        <v>61.1</v>
      </c>
      <c r="AQ154">
        <v>56.6</v>
      </c>
      <c r="AR154">
        <v>34.299999999999997</v>
      </c>
      <c r="AS154">
        <v>40.799999999999997</v>
      </c>
      <c r="AT154">
        <v>50</v>
      </c>
      <c r="AU154">
        <v>76</v>
      </c>
      <c r="AV154">
        <v>1</v>
      </c>
    </row>
    <row r="155" spans="1:48" x14ac:dyDescent="0.3">
      <c r="A155" t="s">
        <v>54</v>
      </c>
      <c r="B155">
        <v>0</v>
      </c>
      <c r="C155">
        <v>1</v>
      </c>
      <c r="D155">
        <v>0</v>
      </c>
      <c r="E155">
        <v>0</v>
      </c>
      <c r="F155">
        <v>0</v>
      </c>
      <c r="G155">
        <v>0</v>
      </c>
      <c r="H155">
        <v>17971</v>
      </c>
      <c r="I155">
        <v>9.7965146265320229</v>
      </c>
      <c r="J155">
        <v>1.3009999999999999</v>
      </c>
      <c r="K155">
        <v>2.2020739009999994</v>
      </c>
      <c r="L155">
        <v>1.6926009999999998</v>
      </c>
      <c r="M155" t="s">
        <v>44</v>
      </c>
      <c r="N155" t="s">
        <v>55</v>
      </c>
      <c r="O155" t="s">
        <v>65</v>
      </c>
      <c r="P155">
        <v>1</v>
      </c>
      <c r="Q155">
        <v>0</v>
      </c>
      <c r="R155">
        <v>0</v>
      </c>
      <c r="S155">
        <v>0</v>
      </c>
      <c r="T155">
        <v>0</v>
      </c>
      <c r="U155" t="s">
        <v>47</v>
      </c>
      <c r="V155">
        <v>0</v>
      </c>
      <c r="W155">
        <v>1</v>
      </c>
      <c r="X155">
        <v>0</v>
      </c>
      <c r="Y155">
        <v>0</v>
      </c>
      <c r="Z155">
        <v>0</v>
      </c>
      <c r="AA155">
        <v>1</v>
      </c>
      <c r="AB155">
        <v>0</v>
      </c>
      <c r="AC155">
        <v>0</v>
      </c>
      <c r="AD155" t="s">
        <v>57</v>
      </c>
      <c r="AE155">
        <v>1</v>
      </c>
      <c r="AF155">
        <v>0</v>
      </c>
      <c r="AG155">
        <v>0</v>
      </c>
      <c r="AH155">
        <v>1</v>
      </c>
      <c r="AI155">
        <v>1</v>
      </c>
      <c r="AJ155">
        <v>1</v>
      </c>
      <c r="AK155">
        <v>1</v>
      </c>
      <c r="AL155">
        <v>0</v>
      </c>
      <c r="AM155">
        <v>1</v>
      </c>
      <c r="AN155">
        <v>1</v>
      </c>
      <c r="AO155" t="s">
        <v>58</v>
      </c>
      <c r="AP155">
        <v>61.6</v>
      </c>
      <c r="AQ155">
        <v>56.7</v>
      </c>
      <c r="AR155">
        <v>34.700000000000003</v>
      </c>
      <c r="AS155">
        <v>40.9</v>
      </c>
      <c r="AT155">
        <v>54</v>
      </c>
      <c r="AU155">
        <v>77</v>
      </c>
      <c r="AV155">
        <v>1</v>
      </c>
    </row>
    <row r="156" spans="1:48" x14ac:dyDescent="0.3">
      <c r="A156" t="s">
        <v>50</v>
      </c>
      <c r="B156">
        <v>1</v>
      </c>
      <c r="C156">
        <v>0</v>
      </c>
      <c r="D156">
        <v>0</v>
      </c>
      <c r="E156">
        <v>0</v>
      </c>
      <c r="F156">
        <v>0</v>
      </c>
      <c r="G156">
        <v>0</v>
      </c>
      <c r="H156">
        <v>13054.205</v>
      </c>
      <c r="I156">
        <v>9.4768655830706301</v>
      </c>
      <c r="J156">
        <v>1.28</v>
      </c>
      <c r="K156">
        <v>2.0971520000000003</v>
      </c>
      <c r="L156">
        <v>1.6384000000000001</v>
      </c>
      <c r="M156" t="s">
        <v>44</v>
      </c>
      <c r="N156" t="s">
        <v>51</v>
      </c>
      <c r="O156" t="s">
        <v>61</v>
      </c>
      <c r="P156">
        <v>0</v>
      </c>
      <c r="Q156">
        <v>0</v>
      </c>
      <c r="R156">
        <v>1</v>
      </c>
      <c r="S156">
        <v>0</v>
      </c>
      <c r="T156">
        <v>0</v>
      </c>
      <c r="U156" t="s">
        <v>56</v>
      </c>
      <c r="V156">
        <v>0</v>
      </c>
      <c r="W156">
        <v>1</v>
      </c>
      <c r="X156">
        <v>0</v>
      </c>
      <c r="Y156">
        <v>0</v>
      </c>
      <c r="Z156">
        <v>1</v>
      </c>
      <c r="AA156">
        <v>0</v>
      </c>
      <c r="AB156">
        <v>0</v>
      </c>
      <c r="AC156">
        <v>0</v>
      </c>
      <c r="AD156" t="s">
        <v>62</v>
      </c>
      <c r="AE156">
        <v>1</v>
      </c>
      <c r="AF156">
        <v>0</v>
      </c>
      <c r="AG156">
        <v>0</v>
      </c>
      <c r="AH156">
        <v>0</v>
      </c>
      <c r="AI156">
        <v>1</v>
      </c>
      <c r="AJ156">
        <v>1</v>
      </c>
      <c r="AK156">
        <v>1</v>
      </c>
      <c r="AL156">
        <v>1</v>
      </c>
      <c r="AM156">
        <v>0</v>
      </c>
      <c r="AN156">
        <v>0</v>
      </c>
      <c r="AO156" t="s">
        <v>49</v>
      </c>
      <c r="AP156">
        <v>61.9</v>
      </c>
      <c r="AQ156">
        <v>57</v>
      </c>
      <c r="AR156">
        <v>35.5</v>
      </c>
      <c r="AS156">
        <v>40.799999999999997</v>
      </c>
      <c r="AT156">
        <v>50</v>
      </c>
      <c r="AU156">
        <v>80</v>
      </c>
      <c r="AV156">
        <v>1</v>
      </c>
    </row>
    <row r="157" spans="1:48" x14ac:dyDescent="0.3">
      <c r="A157" t="s">
        <v>50</v>
      </c>
      <c r="B157">
        <v>1</v>
      </c>
      <c r="C157">
        <v>0</v>
      </c>
      <c r="D157">
        <v>0</v>
      </c>
      <c r="E157">
        <v>0</v>
      </c>
      <c r="F157">
        <v>0</v>
      </c>
      <c r="G157">
        <v>0</v>
      </c>
      <c r="H157">
        <v>13977.15</v>
      </c>
      <c r="I157">
        <v>9.5451791323440407</v>
      </c>
      <c r="J157">
        <v>1.04</v>
      </c>
      <c r="K157">
        <v>1.1248640000000001</v>
      </c>
      <c r="L157">
        <v>1.0816000000000001</v>
      </c>
      <c r="M157" t="s">
        <v>44</v>
      </c>
      <c r="N157" t="s">
        <v>51</v>
      </c>
      <c r="O157" t="s">
        <v>65</v>
      </c>
      <c r="P157">
        <v>1</v>
      </c>
      <c r="Q157">
        <v>0</v>
      </c>
      <c r="R157">
        <v>0</v>
      </c>
      <c r="S157">
        <v>0</v>
      </c>
      <c r="T157">
        <v>0</v>
      </c>
      <c r="U157" t="s">
        <v>53</v>
      </c>
      <c r="V157">
        <v>0</v>
      </c>
      <c r="W157">
        <v>1</v>
      </c>
      <c r="X157">
        <v>0</v>
      </c>
      <c r="Y157">
        <v>0</v>
      </c>
      <c r="Z157">
        <v>0</v>
      </c>
      <c r="AA157">
        <v>0</v>
      </c>
      <c r="AB157">
        <v>0</v>
      </c>
      <c r="AC157">
        <v>1</v>
      </c>
      <c r="AD157" t="s">
        <v>62</v>
      </c>
      <c r="AE157">
        <v>0</v>
      </c>
      <c r="AF157">
        <v>1</v>
      </c>
      <c r="AG157">
        <v>1</v>
      </c>
      <c r="AH157">
        <v>0</v>
      </c>
      <c r="AI157">
        <v>1</v>
      </c>
      <c r="AJ157">
        <v>1</v>
      </c>
      <c r="AK157">
        <v>1</v>
      </c>
      <c r="AL157">
        <v>1</v>
      </c>
      <c r="AM157">
        <v>0</v>
      </c>
      <c r="AN157">
        <v>0</v>
      </c>
      <c r="AO157" t="s">
        <v>49</v>
      </c>
      <c r="AP157">
        <v>61.8</v>
      </c>
      <c r="AQ157">
        <v>56</v>
      </c>
      <c r="AR157">
        <v>35</v>
      </c>
      <c r="AS157">
        <v>40.799999999999997</v>
      </c>
      <c r="AT157">
        <v>50</v>
      </c>
      <c r="AU157">
        <v>80</v>
      </c>
      <c r="AV157">
        <v>1</v>
      </c>
    </row>
    <row r="158" spans="1:48" x14ac:dyDescent="0.3">
      <c r="A158" t="s">
        <v>50</v>
      </c>
      <c r="B158">
        <v>1</v>
      </c>
      <c r="C158">
        <v>0</v>
      </c>
      <c r="D158">
        <v>0</v>
      </c>
      <c r="E158">
        <v>0</v>
      </c>
      <c r="F158">
        <v>0</v>
      </c>
      <c r="G158">
        <v>0</v>
      </c>
      <c r="H158">
        <v>14598.684999999999</v>
      </c>
      <c r="I158">
        <v>9.588686735146867</v>
      </c>
      <c r="J158">
        <v>1.0900000000000001</v>
      </c>
      <c r="K158">
        <v>1.2950290000000002</v>
      </c>
      <c r="L158">
        <v>1.1881000000000002</v>
      </c>
      <c r="M158" t="s">
        <v>44</v>
      </c>
      <c r="N158" t="s">
        <v>51</v>
      </c>
      <c r="O158" t="s">
        <v>67</v>
      </c>
      <c r="P158">
        <v>0</v>
      </c>
      <c r="Q158">
        <v>1</v>
      </c>
      <c r="R158">
        <v>0</v>
      </c>
      <c r="S158">
        <v>0</v>
      </c>
      <c r="T158">
        <v>0</v>
      </c>
      <c r="U158" t="s">
        <v>66</v>
      </c>
      <c r="V158">
        <v>0</v>
      </c>
      <c r="W158">
        <v>1</v>
      </c>
      <c r="X158">
        <v>0</v>
      </c>
      <c r="Y158">
        <v>0</v>
      </c>
      <c r="Z158">
        <v>0</v>
      </c>
      <c r="AA158">
        <v>0</v>
      </c>
      <c r="AB158">
        <v>1</v>
      </c>
      <c r="AC158">
        <v>0</v>
      </c>
      <c r="AD158" t="s">
        <v>48</v>
      </c>
      <c r="AE158">
        <v>1</v>
      </c>
      <c r="AF158">
        <v>1</v>
      </c>
      <c r="AG158">
        <v>1</v>
      </c>
      <c r="AH158">
        <v>0</v>
      </c>
      <c r="AI158">
        <v>1</v>
      </c>
      <c r="AJ158">
        <v>1</v>
      </c>
      <c r="AK158">
        <v>1</v>
      </c>
      <c r="AL158">
        <v>0</v>
      </c>
      <c r="AM158">
        <v>0</v>
      </c>
      <c r="AN158">
        <v>0</v>
      </c>
      <c r="AO158" t="s">
        <v>49</v>
      </c>
      <c r="AP158">
        <v>61.8</v>
      </c>
      <c r="AQ158">
        <v>56</v>
      </c>
      <c r="AR158">
        <v>35</v>
      </c>
      <c r="AS158">
        <v>40.6</v>
      </c>
      <c r="AT158">
        <v>55</v>
      </c>
      <c r="AU158">
        <v>80</v>
      </c>
      <c r="AV158">
        <v>1</v>
      </c>
    </row>
    <row r="159" spans="1:48" x14ac:dyDescent="0.3">
      <c r="A159" t="s">
        <v>50</v>
      </c>
      <c r="B159">
        <v>1</v>
      </c>
      <c r="C159">
        <v>0</v>
      </c>
      <c r="D159">
        <v>0</v>
      </c>
      <c r="E159">
        <v>0</v>
      </c>
      <c r="F159">
        <v>0</v>
      </c>
      <c r="G159">
        <v>0</v>
      </c>
      <c r="H159">
        <v>13503.365</v>
      </c>
      <c r="I159">
        <v>9.5106941926258521</v>
      </c>
      <c r="J159">
        <v>1.24</v>
      </c>
      <c r="K159">
        <v>1.9066239999999999</v>
      </c>
      <c r="L159">
        <v>1.5376000000000001</v>
      </c>
      <c r="M159" t="s">
        <v>44</v>
      </c>
      <c r="N159" t="s">
        <v>51</v>
      </c>
      <c r="O159" t="s">
        <v>46</v>
      </c>
      <c r="P159">
        <v>0</v>
      </c>
      <c r="Q159">
        <v>0</v>
      </c>
      <c r="R159">
        <v>0</v>
      </c>
      <c r="S159">
        <v>1</v>
      </c>
      <c r="T159">
        <v>0</v>
      </c>
      <c r="U159" t="s">
        <v>66</v>
      </c>
      <c r="V159">
        <v>0</v>
      </c>
      <c r="W159">
        <v>1</v>
      </c>
      <c r="X159">
        <v>0</v>
      </c>
      <c r="Y159">
        <v>0</v>
      </c>
      <c r="Z159">
        <v>0</v>
      </c>
      <c r="AA159">
        <v>0</v>
      </c>
      <c r="AB159">
        <v>1</v>
      </c>
      <c r="AC159">
        <v>0</v>
      </c>
      <c r="AD159" t="s">
        <v>62</v>
      </c>
      <c r="AE159">
        <v>0</v>
      </c>
      <c r="AF159">
        <v>1</v>
      </c>
      <c r="AG159">
        <v>1</v>
      </c>
      <c r="AH159">
        <v>0</v>
      </c>
      <c r="AI159">
        <v>1</v>
      </c>
      <c r="AJ159">
        <v>1</v>
      </c>
      <c r="AK159">
        <v>1</v>
      </c>
      <c r="AL159">
        <v>1</v>
      </c>
      <c r="AM159">
        <v>0</v>
      </c>
      <c r="AN159">
        <v>0</v>
      </c>
      <c r="AO159" t="s">
        <v>49</v>
      </c>
      <c r="AP159">
        <v>61.6</v>
      </c>
      <c r="AQ159">
        <v>56</v>
      </c>
      <c r="AR159">
        <v>35</v>
      </c>
      <c r="AS159">
        <v>40.6</v>
      </c>
      <c r="AT159">
        <v>50</v>
      </c>
      <c r="AU159">
        <v>80</v>
      </c>
      <c r="AV159">
        <v>1</v>
      </c>
    </row>
    <row r="160" spans="1:48" x14ac:dyDescent="0.3">
      <c r="A160" t="s">
        <v>54</v>
      </c>
      <c r="B160">
        <v>0</v>
      </c>
      <c r="C160">
        <v>1</v>
      </c>
      <c r="D160">
        <v>0</v>
      </c>
      <c r="E160">
        <v>0</v>
      </c>
      <c r="F160">
        <v>0</v>
      </c>
      <c r="G160">
        <v>0</v>
      </c>
      <c r="H160">
        <v>21108</v>
      </c>
      <c r="I160">
        <v>9.9574073945255588</v>
      </c>
      <c r="J160">
        <v>1.7</v>
      </c>
      <c r="K160">
        <v>4.9129999999999994</v>
      </c>
      <c r="L160">
        <v>2.8899999999999997</v>
      </c>
      <c r="M160" t="s">
        <v>44</v>
      </c>
      <c r="N160" t="s">
        <v>55</v>
      </c>
      <c r="O160" t="s">
        <v>46</v>
      </c>
      <c r="P160">
        <v>0</v>
      </c>
      <c r="Q160">
        <v>0</v>
      </c>
      <c r="R160">
        <v>0</v>
      </c>
      <c r="S160">
        <v>1</v>
      </c>
      <c r="T160">
        <v>0</v>
      </c>
      <c r="U160" t="s">
        <v>47</v>
      </c>
      <c r="V160">
        <v>0</v>
      </c>
      <c r="W160">
        <v>1</v>
      </c>
      <c r="X160">
        <v>0</v>
      </c>
      <c r="Y160">
        <v>0</v>
      </c>
      <c r="Z160">
        <v>0</v>
      </c>
      <c r="AA160">
        <v>1</v>
      </c>
      <c r="AB160">
        <v>0</v>
      </c>
      <c r="AC160">
        <v>0</v>
      </c>
      <c r="AD160" t="s">
        <v>70</v>
      </c>
      <c r="AE160">
        <v>1</v>
      </c>
      <c r="AF160">
        <v>1</v>
      </c>
      <c r="AG160">
        <v>0</v>
      </c>
      <c r="AH160">
        <v>1</v>
      </c>
      <c r="AI160">
        <v>1</v>
      </c>
      <c r="AJ160">
        <v>1</v>
      </c>
      <c r="AK160">
        <v>1</v>
      </c>
      <c r="AL160">
        <v>0</v>
      </c>
      <c r="AM160">
        <v>1</v>
      </c>
      <c r="AN160">
        <v>0</v>
      </c>
      <c r="AO160" t="s">
        <v>58</v>
      </c>
      <c r="AP160">
        <v>61.9</v>
      </c>
      <c r="AQ160">
        <v>57</v>
      </c>
      <c r="AR160">
        <v>34.700000000000003</v>
      </c>
      <c r="AS160">
        <v>40.700000000000003</v>
      </c>
      <c r="AT160">
        <v>51</v>
      </c>
      <c r="AU160">
        <v>77</v>
      </c>
      <c r="AV160">
        <v>1</v>
      </c>
    </row>
    <row r="161" spans="1:48" x14ac:dyDescent="0.3">
      <c r="A161" t="s">
        <v>68</v>
      </c>
      <c r="B161">
        <v>0</v>
      </c>
      <c r="C161">
        <v>0</v>
      </c>
      <c r="D161">
        <v>1</v>
      </c>
      <c r="E161">
        <v>0</v>
      </c>
      <c r="F161">
        <v>0</v>
      </c>
      <c r="G161">
        <v>0</v>
      </c>
      <c r="H161">
        <v>7520</v>
      </c>
      <c r="I161">
        <v>8.9253214169438859</v>
      </c>
      <c r="J161">
        <v>1.01</v>
      </c>
      <c r="K161">
        <v>1.0303010000000001</v>
      </c>
      <c r="L161">
        <v>1.0201</v>
      </c>
      <c r="M161" t="s">
        <v>69</v>
      </c>
      <c r="N161" t="s">
        <v>64</v>
      </c>
      <c r="O161" t="s">
        <v>46</v>
      </c>
      <c r="P161">
        <v>0</v>
      </c>
      <c r="Q161">
        <v>0</v>
      </c>
      <c r="R161">
        <v>0</v>
      </c>
      <c r="S161">
        <v>1</v>
      </c>
      <c r="T161">
        <v>0</v>
      </c>
      <c r="U161" t="s">
        <v>47</v>
      </c>
      <c r="V161">
        <v>0</v>
      </c>
      <c r="W161">
        <v>1</v>
      </c>
      <c r="X161">
        <v>0</v>
      </c>
      <c r="Y161">
        <v>0</v>
      </c>
      <c r="Z161">
        <v>0</v>
      </c>
      <c r="AA161">
        <v>1</v>
      </c>
      <c r="AB161">
        <v>0</v>
      </c>
      <c r="AC161">
        <v>0</v>
      </c>
      <c r="AD161" t="s">
        <v>57</v>
      </c>
      <c r="AE161">
        <v>1</v>
      </c>
      <c r="AF161">
        <v>1</v>
      </c>
      <c r="AG161">
        <v>1</v>
      </c>
      <c r="AH161">
        <v>1</v>
      </c>
      <c r="AI161">
        <v>1</v>
      </c>
      <c r="AJ161">
        <v>1</v>
      </c>
      <c r="AK161">
        <v>1</v>
      </c>
      <c r="AL161">
        <v>0</v>
      </c>
      <c r="AM161">
        <v>1</v>
      </c>
      <c r="AN161">
        <v>0</v>
      </c>
      <c r="AO161" t="s">
        <v>58</v>
      </c>
      <c r="AP161">
        <v>60.9</v>
      </c>
      <c r="AQ161">
        <v>56.4</v>
      </c>
      <c r="AR161">
        <v>34.1</v>
      </c>
      <c r="AS161">
        <v>40.700000000000003</v>
      </c>
      <c r="AT161">
        <v>51</v>
      </c>
      <c r="AU161">
        <v>79</v>
      </c>
      <c r="AV161">
        <v>1</v>
      </c>
    </row>
    <row r="162" spans="1:48" x14ac:dyDescent="0.3">
      <c r="A162" t="s">
        <v>50</v>
      </c>
      <c r="B162">
        <v>1</v>
      </c>
      <c r="C162">
        <v>0</v>
      </c>
      <c r="D162">
        <v>0</v>
      </c>
      <c r="E162">
        <v>0</v>
      </c>
      <c r="F162">
        <v>0</v>
      </c>
      <c r="G162">
        <v>0</v>
      </c>
      <c r="H162">
        <v>17555.654999999999</v>
      </c>
      <c r="I162">
        <v>9.7731313992138027</v>
      </c>
      <c r="J162">
        <v>1.52</v>
      </c>
      <c r="K162">
        <v>3.5118080000000003</v>
      </c>
      <c r="L162">
        <v>2.3104</v>
      </c>
      <c r="M162" t="s">
        <v>44</v>
      </c>
      <c r="N162" t="s">
        <v>51</v>
      </c>
      <c r="O162" t="s">
        <v>61</v>
      </c>
      <c r="P162">
        <v>0</v>
      </c>
      <c r="Q162">
        <v>0</v>
      </c>
      <c r="R162">
        <v>1</v>
      </c>
      <c r="S162">
        <v>0</v>
      </c>
      <c r="T162">
        <v>0</v>
      </c>
      <c r="U162" t="s">
        <v>56</v>
      </c>
      <c r="V162">
        <v>0</v>
      </c>
      <c r="W162">
        <v>1</v>
      </c>
      <c r="X162">
        <v>0</v>
      </c>
      <c r="Y162">
        <v>0</v>
      </c>
      <c r="Z162">
        <v>1</v>
      </c>
      <c r="AA162">
        <v>0</v>
      </c>
      <c r="AB162">
        <v>0</v>
      </c>
      <c r="AC162">
        <v>0</v>
      </c>
      <c r="AD162" t="s">
        <v>62</v>
      </c>
      <c r="AE162">
        <v>1</v>
      </c>
      <c r="AF162">
        <v>1</v>
      </c>
      <c r="AG162">
        <v>0</v>
      </c>
      <c r="AH162">
        <v>0</v>
      </c>
      <c r="AI162">
        <v>1</v>
      </c>
      <c r="AJ162">
        <v>1</v>
      </c>
      <c r="AK162">
        <v>1</v>
      </c>
      <c r="AL162">
        <v>1</v>
      </c>
      <c r="AM162">
        <v>0</v>
      </c>
      <c r="AN162">
        <v>0</v>
      </c>
      <c r="AO162" t="s">
        <v>49</v>
      </c>
      <c r="AP162">
        <v>61.4</v>
      </c>
      <c r="AQ162">
        <v>56</v>
      </c>
      <c r="AR162">
        <v>35.5</v>
      </c>
      <c r="AS162">
        <v>40.6</v>
      </c>
      <c r="AT162">
        <v>50</v>
      </c>
      <c r="AU162">
        <v>75</v>
      </c>
      <c r="AV162">
        <v>1</v>
      </c>
    </row>
    <row r="163" spans="1:48" x14ac:dyDescent="0.3">
      <c r="A163" t="s">
        <v>54</v>
      </c>
      <c r="B163">
        <v>0</v>
      </c>
      <c r="C163">
        <v>1</v>
      </c>
      <c r="D163">
        <v>0</v>
      </c>
      <c r="E163">
        <v>0</v>
      </c>
      <c r="F163">
        <v>0</v>
      </c>
      <c r="G163">
        <v>0</v>
      </c>
      <c r="H163">
        <v>10930</v>
      </c>
      <c r="I163">
        <v>9.2992665811705848</v>
      </c>
      <c r="J163">
        <v>1.232</v>
      </c>
      <c r="K163">
        <v>1.8699591679999998</v>
      </c>
      <c r="L163">
        <v>1.5178240000000001</v>
      </c>
      <c r="M163" t="s">
        <v>44</v>
      </c>
      <c r="N163" t="s">
        <v>55</v>
      </c>
      <c r="O163" t="s">
        <v>46</v>
      </c>
      <c r="P163">
        <v>0</v>
      </c>
      <c r="Q163">
        <v>0</v>
      </c>
      <c r="R163">
        <v>0</v>
      </c>
      <c r="S163">
        <v>1</v>
      </c>
      <c r="T163">
        <v>0</v>
      </c>
      <c r="U163" t="s">
        <v>47</v>
      </c>
      <c r="V163">
        <v>0</v>
      </c>
      <c r="W163">
        <v>1</v>
      </c>
      <c r="X163">
        <v>0</v>
      </c>
      <c r="Y163">
        <v>0</v>
      </c>
      <c r="Z163">
        <v>0</v>
      </c>
      <c r="AA163">
        <v>1</v>
      </c>
      <c r="AB163">
        <v>0</v>
      </c>
      <c r="AC163">
        <v>0</v>
      </c>
      <c r="AD163" t="s">
        <v>57</v>
      </c>
      <c r="AE163">
        <v>1</v>
      </c>
      <c r="AF163">
        <v>1</v>
      </c>
      <c r="AG163">
        <v>0</v>
      </c>
      <c r="AH163">
        <v>1</v>
      </c>
      <c r="AI163">
        <v>1</v>
      </c>
      <c r="AJ163">
        <v>1</v>
      </c>
      <c r="AK163">
        <v>1</v>
      </c>
      <c r="AL163">
        <v>0</v>
      </c>
      <c r="AM163">
        <v>1</v>
      </c>
      <c r="AN163">
        <v>0</v>
      </c>
      <c r="AO163" t="s">
        <v>58</v>
      </c>
      <c r="AP163">
        <v>61.8</v>
      </c>
      <c r="AQ163">
        <v>56.9</v>
      </c>
      <c r="AR163">
        <v>34.799999999999997</v>
      </c>
      <c r="AS163">
        <v>40.799999999999997</v>
      </c>
      <c r="AT163">
        <v>55</v>
      </c>
      <c r="AU163">
        <v>76</v>
      </c>
      <c r="AV163">
        <v>1</v>
      </c>
    </row>
    <row r="164" spans="1:48" x14ac:dyDescent="0.3">
      <c r="A164" t="s">
        <v>63</v>
      </c>
      <c r="B164">
        <v>0</v>
      </c>
      <c r="C164">
        <v>0</v>
      </c>
      <c r="D164">
        <v>0</v>
      </c>
      <c r="E164">
        <v>0</v>
      </c>
      <c r="F164">
        <v>0</v>
      </c>
      <c r="G164">
        <v>1</v>
      </c>
      <c r="H164">
        <v>12461</v>
      </c>
      <c r="I164">
        <v>9.4303590459428683</v>
      </c>
      <c r="J164">
        <v>1.46</v>
      </c>
      <c r="K164">
        <v>3.1121359999999996</v>
      </c>
      <c r="L164">
        <v>2.1315999999999997</v>
      </c>
      <c r="M164" t="s">
        <v>44</v>
      </c>
      <c r="N164" t="s">
        <v>64</v>
      </c>
      <c r="O164" t="s">
        <v>52</v>
      </c>
      <c r="P164">
        <v>0</v>
      </c>
      <c r="Q164">
        <v>0</v>
      </c>
      <c r="R164">
        <v>0</v>
      </c>
      <c r="S164">
        <v>0</v>
      </c>
      <c r="T164">
        <v>1</v>
      </c>
      <c r="U164" t="s">
        <v>47</v>
      </c>
      <c r="V164">
        <v>0</v>
      </c>
      <c r="W164">
        <v>1</v>
      </c>
      <c r="X164">
        <v>0</v>
      </c>
      <c r="Y164">
        <v>0</v>
      </c>
      <c r="Z164">
        <v>0</v>
      </c>
      <c r="AA164">
        <v>1</v>
      </c>
      <c r="AB164">
        <v>0</v>
      </c>
      <c r="AC164">
        <v>0</v>
      </c>
      <c r="AD164" t="s">
        <v>57</v>
      </c>
      <c r="AE164">
        <v>1</v>
      </c>
      <c r="AF164">
        <v>1</v>
      </c>
      <c r="AG164">
        <v>0</v>
      </c>
      <c r="AH164">
        <v>1</v>
      </c>
      <c r="AI164">
        <v>1</v>
      </c>
      <c r="AJ164">
        <v>1</v>
      </c>
      <c r="AK164">
        <v>1</v>
      </c>
      <c r="AL164">
        <v>0</v>
      </c>
      <c r="AM164">
        <v>1</v>
      </c>
      <c r="AN164">
        <v>1</v>
      </c>
      <c r="AO164" t="s">
        <v>58</v>
      </c>
      <c r="AP164">
        <v>61.5</v>
      </c>
      <c r="AQ164">
        <v>56.4</v>
      </c>
      <c r="AR164">
        <v>34.4</v>
      </c>
      <c r="AS164">
        <v>40.799999999999997</v>
      </c>
      <c r="AT164">
        <v>51</v>
      </c>
      <c r="AU164">
        <v>77</v>
      </c>
      <c r="AV164">
        <v>1</v>
      </c>
    </row>
    <row r="165" spans="1:48" x14ac:dyDescent="0.3">
      <c r="A165" t="s">
        <v>59</v>
      </c>
      <c r="B165">
        <v>0</v>
      </c>
      <c r="C165">
        <v>0</v>
      </c>
      <c r="D165">
        <v>0</v>
      </c>
      <c r="E165">
        <v>0</v>
      </c>
      <c r="F165">
        <v>1</v>
      </c>
      <c r="G165">
        <v>0</v>
      </c>
      <c r="H165">
        <v>13170</v>
      </c>
      <c r="I165">
        <v>9.4856967947373274</v>
      </c>
      <c r="J165">
        <v>1.62</v>
      </c>
      <c r="K165">
        <v>4.2515280000000004</v>
      </c>
      <c r="L165">
        <v>2.6244000000000005</v>
      </c>
      <c r="M165" t="s">
        <v>44</v>
      </c>
      <c r="N165" t="s">
        <v>60</v>
      </c>
      <c r="O165" t="s">
        <v>52</v>
      </c>
      <c r="P165">
        <v>0</v>
      </c>
      <c r="Q165">
        <v>0</v>
      </c>
      <c r="R165">
        <v>0</v>
      </c>
      <c r="S165">
        <v>0</v>
      </c>
      <c r="T165">
        <v>1</v>
      </c>
      <c r="U165" t="s">
        <v>47</v>
      </c>
      <c r="V165">
        <v>0</v>
      </c>
      <c r="W165">
        <v>1</v>
      </c>
      <c r="X165">
        <v>0</v>
      </c>
      <c r="Y165">
        <v>0</v>
      </c>
      <c r="Z165">
        <v>0</v>
      </c>
      <c r="AA165">
        <v>1</v>
      </c>
      <c r="AB165">
        <v>0</v>
      </c>
      <c r="AC165">
        <v>0</v>
      </c>
      <c r="AD165" t="s">
        <v>62</v>
      </c>
      <c r="AE165">
        <v>0</v>
      </c>
      <c r="AF165">
        <v>1</v>
      </c>
      <c r="AG165">
        <v>0</v>
      </c>
      <c r="AH165">
        <v>1</v>
      </c>
      <c r="AI165">
        <v>1</v>
      </c>
      <c r="AJ165">
        <v>1</v>
      </c>
      <c r="AK165">
        <v>1</v>
      </c>
      <c r="AL165">
        <v>0</v>
      </c>
      <c r="AM165">
        <v>1</v>
      </c>
      <c r="AN165">
        <v>1</v>
      </c>
      <c r="AO165" t="s">
        <v>58</v>
      </c>
      <c r="AP165">
        <v>61.7</v>
      </c>
      <c r="AQ165">
        <v>56.1</v>
      </c>
      <c r="AR165">
        <v>34.799999999999997</v>
      </c>
      <c r="AS165">
        <v>40.700000000000003</v>
      </c>
      <c r="AT165">
        <v>53</v>
      </c>
      <c r="AU165">
        <v>77</v>
      </c>
      <c r="AV165">
        <v>1</v>
      </c>
    </row>
    <row r="166" spans="1:48" x14ac:dyDescent="0.3">
      <c r="A166" t="s">
        <v>50</v>
      </c>
      <c r="B166">
        <v>1</v>
      </c>
      <c r="C166">
        <v>0</v>
      </c>
      <c r="D166">
        <v>0</v>
      </c>
      <c r="E166">
        <v>0</v>
      </c>
      <c r="F166">
        <v>0</v>
      </c>
      <c r="G166">
        <v>0</v>
      </c>
      <c r="H166">
        <v>9132.92</v>
      </c>
      <c r="I166">
        <v>9.1196407472095391</v>
      </c>
      <c r="J166">
        <v>1.0900000000000001</v>
      </c>
      <c r="K166">
        <v>1.2950290000000002</v>
      </c>
      <c r="L166">
        <v>1.1881000000000002</v>
      </c>
      <c r="M166" t="s">
        <v>44</v>
      </c>
      <c r="N166" t="s">
        <v>51</v>
      </c>
      <c r="O166" t="s">
        <v>52</v>
      </c>
      <c r="P166">
        <v>0</v>
      </c>
      <c r="Q166">
        <v>0</v>
      </c>
      <c r="R166">
        <v>0</v>
      </c>
      <c r="S166">
        <v>0</v>
      </c>
      <c r="T166">
        <v>1</v>
      </c>
      <c r="U166" t="s">
        <v>66</v>
      </c>
      <c r="V166">
        <v>0</v>
      </c>
      <c r="W166">
        <v>1</v>
      </c>
      <c r="X166">
        <v>0</v>
      </c>
      <c r="Y166">
        <v>0</v>
      </c>
      <c r="Z166">
        <v>0</v>
      </c>
      <c r="AA166">
        <v>0</v>
      </c>
      <c r="AB166">
        <v>1</v>
      </c>
      <c r="AC166">
        <v>0</v>
      </c>
      <c r="AD166" t="s">
        <v>62</v>
      </c>
      <c r="AE166">
        <v>0</v>
      </c>
      <c r="AF166">
        <v>1</v>
      </c>
      <c r="AG166">
        <v>1</v>
      </c>
      <c r="AH166">
        <v>0</v>
      </c>
      <c r="AI166">
        <v>1</v>
      </c>
      <c r="AJ166">
        <v>1</v>
      </c>
      <c r="AK166">
        <v>1</v>
      </c>
      <c r="AL166">
        <v>0</v>
      </c>
      <c r="AM166">
        <v>0</v>
      </c>
      <c r="AN166">
        <v>0</v>
      </c>
      <c r="AO166" t="s">
        <v>49</v>
      </c>
      <c r="AP166">
        <v>61.9</v>
      </c>
      <c r="AQ166">
        <v>56</v>
      </c>
      <c r="AR166">
        <v>35</v>
      </c>
      <c r="AS166">
        <v>40.799999999999997</v>
      </c>
      <c r="AT166">
        <v>55</v>
      </c>
      <c r="AU166">
        <v>80</v>
      </c>
      <c r="AV166">
        <v>1</v>
      </c>
    </row>
    <row r="167" spans="1:48" x14ac:dyDescent="0.3">
      <c r="A167" t="s">
        <v>68</v>
      </c>
      <c r="B167">
        <v>0</v>
      </c>
      <c r="C167">
        <v>0</v>
      </c>
      <c r="D167">
        <v>1</v>
      </c>
      <c r="E167">
        <v>0</v>
      </c>
      <c r="F167">
        <v>0</v>
      </c>
      <c r="G167">
        <v>0</v>
      </c>
      <c r="H167">
        <v>18937</v>
      </c>
      <c r="I167">
        <v>9.8488729592629056</v>
      </c>
      <c r="J167">
        <v>1.41</v>
      </c>
      <c r="K167">
        <v>2.8032209999999997</v>
      </c>
      <c r="L167">
        <v>1.9880999999999998</v>
      </c>
      <c r="M167" t="s">
        <v>69</v>
      </c>
      <c r="N167" t="s">
        <v>64</v>
      </c>
      <c r="O167" t="s">
        <v>67</v>
      </c>
      <c r="P167">
        <v>0</v>
      </c>
      <c r="Q167">
        <v>1</v>
      </c>
      <c r="R167">
        <v>0</v>
      </c>
      <c r="S167">
        <v>0</v>
      </c>
      <c r="T167">
        <v>0</v>
      </c>
      <c r="U167" t="s">
        <v>47</v>
      </c>
      <c r="V167">
        <v>0</v>
      </c>
      <c r="W167">
        <v>1</v>
      </c>
      <c r="X167">
        <v>0</v>
      </c>
      <c r="Y167">
        <v>0</v>
      </c>
      <c r="Z167">
        <v>0</v>
      </c>
      <c r="AA167">
        <v>1</v>
      </c>
      <c r="AB167">
        <v>0</v>
      </c>
      <c r="AC167">
        <v>0</v>
      </c>
      <c r="AD167" t="s">
        <v>57</v>
      </c>
      <c r="AE167">
        <v>1</v>
      </c>
      <c r="AF167">
        <v>1</v>
      </c>
      <c r="AG167">
        <v>1</v>
      </c>
      <c r="AH167">
        <v>1</v>
      </c>
      <c r="AI167">
        <v>1</v>
      </c>
      <c r="AJ167">
        <v>1</v>
      </c>
      <c r="AK167">
        <v>1</v>
      </c>
      <c r="AL167">
        <v>0</v>
      </c>
      <c r="AM167">
        <v>1</v>
      </c>
      <c r="AN167">
        <v>1</v>
      </c>
      <c r="AO167" t="s">
        <v>58</v>
      </c>
      <c r="AP167">
        <v>61.3</v>
      </c>
      <c r="AQ167">
        <v>56.8</v>
      </c>
      <c r="AR167">
        <v>34.4</v>
      </c>
      <c r="AS167">
        <v>40.799999999999997</v>
      </c>
      <c r="AT167">
        <v>52</v>
      </c>
      <c r="AU167">
        <v>77</v>
      </c>
      <c r="AV167">
        <v>1</v>
      </c>
    </row>
    <row r="168" spans="1:48" x14ac:dyDescent="0.3">
      <c r="A168" t="s">
        <v>68</v>
      </c>
      <c r="B168">
        <v>0</v>
      </c>
      <c r="C168">
        <v>0</v>
      </c>
      <c r="D168">
        <v>1</v>
      </c>
      <c r="E168">
        <v>0</v>
      </c>
      <c r="F168">
        <v>0</v>
      </c>
      <c r="G168">
        <v>0</v>
      </c>
      <c r="H168">
        <v>11012</v>
      </c>
      <c r="I168">
        <v>9.3067408662624977</v>
      </c>
      <c r="J168">
        <v>1.01</v>
      </c>
      <c r="K168">
        <v>1.0303010000000001</v>
      </c>
      <c r="L168">
        <v>1.0201</v>
      </c>
      <c r="M168" t="s">
        <v>69</v>
      </c>
      <c r="N168" t="s">
        <v>64</v>
      </c>
      <c r="O168" t="s">
        <v>65</v>
      </c>
      <c r="P168">
        <v>1</v>
      </c>
      <c r="Q168">
        <v>0</v>
      </c>
      <c r="R168">
        <v>0</v>
      </c>
      <c r="S168">
        <v>0</v>
      </c>
      <c r="T168">
        <v>0</v>
      </c>
      <c r="U168" t="s">
        <v>47</v>
      </c>
      <c r="V168">
        <v>0</v>
      </c>
      <c r="W168">
        <v>1</v>
      </c>
      <c r="X168">
        <v>0</v>
      </c>
      <c r="Y168">
        <v>0</v>
      </c>
      <c r="Z168">
        <v>0</v>
      </c>
      <c r="AA168">
        <v>1</v>
      </c>
      <c r="AB168">
        <v>0</v>
      </c>
      <c r="AC168">
        <v>0</v>
      </c>
      <c r="AD168" t="s">
        <v>57</v>
      </c>
      <c r="AE168">
        <v>1</v>
      </c>
      <c r="AF168">
        <v>1</v>
      </c>
      <c r="AG168">
        <v>1</v>
      </c>
      <c r="AH168">
        <v>1</v>
      </c>
      <c r="AI168">
        <v>1</v>
      </c>
      <c r="AJ168">
        <v>1</v>
      </c>
      <c r="AK168">
        <v>1</v>
      </c>
      <c r="AL168">
        <v>0</v>
      </c>
      <c r="AM168">
        <v>1</v>
      </c>
      <c r="AN168">
        <v>0</v>
      </c>
      <c r="AO168" t="s">
        <v>58</v>
      </c>
      <c r="AP168">
        <v>61.2</v>
      </c>
      <c r="AQ168">
        <v>56</v>
      </c>
      <c r="AR168">
        <v>34.200000000000003</v>
      </c>
      <c r="AS168">
        <v>40.799999999999997</v>
      </c>
      <c r="AT168">
        <v>52</v>
      </c>
      <c r="AU168">
        <v>76</v>
      </c>
      <c r="AV168">
        <v>1</v>
      </c>
    </row>
    <row r="169" spans="1:48" x14ac:dyDescent="0.3">
      <c r="A169" t="s">
        <v>68</v>
      </c>
      <c r="B169">
        <v>0</v>
      </c>
      <c r="C169">
        <v>0</v>
      </c>
      <c r="D169">
        <v>1</v>
      </c>
      <c r="E169">
        <v>0</v>
      </c>
      <c r="F169">
        <v>0</v>
      </c>
      <c r="G169">
        <v>0</v>
      </c>
      <c r="H169">
        <v>12034</v>
      </c>
      <c r="I169">
        <v>9.3954912557802963</v>
      </c>
      <c r="J169">
        <v>1.17</v>
      </c>
      <c r="K169">
        <v>1.6016129999999997</v>
      </c>
      <c r="L169">
        <v>1.3688999999999998</v>
      </c>
      <c r="M169" t="s">
        <v>69</v>
      </c>
      <c r="N169" t="s">
        <v>64</v>
      </c>
      <c r="O169" t="s">
        <v>46</v>
      </c>
      <c r="P169">
        <v>0</v>
      </c>
      <c r="Q169">
        <v>0</v>
      </c>
      <c r="R169">
        <v>0</v>
      </c>
      <c r="S169">
        <v>1</v>
      </c>
      <c r="T169">
        <v>0</v>
      </c>
      <c r="U169" t="s">
        <v>53</v>
      </c>
      <c r="V169">
        <v>0</v>
      </c>
      <c r="W169">
        <v>1</v>
      </c>
      <c r="X169">
        <v>0</v>
      </c>
      <c r="Y169">
        <v>0</v>
      </c>
      <c r="Z169">
        <v>0</v>
      </c>
      <c r="AA169">
        <v>0</v>
      </c>
      <c r="AB169">
        <v>0</v>
      </c>
      <c r="AC169">
        <v>1</v>
      </c>
      <c r="AD169" t="s">
        <v>57</v>
      </c>
      <c r="AE169">
        <v>1</v>
      </c>
      <c r="AF169">
        <v>1</v>
      </c>
      <c r="AG169">
        <v>1</v>
      </c>
      <c r="AH169">
        <v>1</v>
      </c>
      <c r="AI169">
        <v>1</v>
      </c>
      <c r="AJ169">
        <v>1</v>
      </c>
      <c r="AK169">
        <v>1</v>
      </c>
      <c r="AL169">
        <v>0</v>
      </c>
      <c r="AM169">
        <v>1</v>
      </c>
      <c r="AN169">
        <v>1</v>
      </c>
      <c r="AO169" t="s">
        <v>58</v>
      </c>
      <c r="AP169">
        <v>60.8</v>
      </c>
      <c r="AQ169">
        <v>55.7</v>
      </c>
      <c r="AR169">
        <v>34.299999999999997</v>
      </c>
      <c r="AS169">
        <v>40.6</v>
      </c>
      <c r="AT169">
        <v>51</v>
      </c>
      <c r="AU169">
        <v>77</v>
      </c>
      <c r="AV169">
        <v>1</v>
      </c>
    </row>
    <row r="170" spans="1:48" x14ac:dyDescent="0.3">
      <c r="A170" t="s">
        <v>43</v>
      </c>
      <c r="B170">
        <v>0</v>
      </c>
      <c r="C170">
        <v>0</v>
      </c>
      <c r="D170">
        <v>0</v>
      </c>
      <c r="E170">
        <v>1</v>
      </c>
      <c r="F170">
        <v>0</v>
      </c>
      <c r="G170">
        <v>0</v>
      </c>
      <c r="H170">
        <v>8910</v>
      </c>
      <c r="I170">
        <v>9.0949295204648557</v>
      </c>
      <c r="J170">
        <v>1.2</v>
      </c>
      <c r="K170">
        <v>1.7279999999999998</v>
      </c>
      <c r="L170">
        <v>1.44</v>
      </c>
      <c r="M170" t="s">
        <v>44</v>
      </c>
      <c r="N170" t="s">
        <v>45</v>
      </c>
      <c r="O170" t="s">
        <v>52</v>
      </c>
      <c r="P170">
        <v>0</v>
      </c>
      <c r="Q170">
        <v>0</v>
      </c>
      <c r="R170">
        <v>0</v>
      </c>
      <c r="S170">
        <v>0</v>
      </c>
      <c r="T170">
        <v>1</v>
      </c>
      <c r="U170" t="s">
        <v>53</v>
      </c>
      <c r="V170">
        <v>0</v>
      </c>
      <c r="W170">
        <v>1</v>
      </c>
      <c r="X170">
        <v>0</v>
      </c>
      <c r="Y170">
        <v>0</v>
      </c>
      <c r="Z170">
        <v>0</v>
      </c>
      <c r="AA170">
        <v>0</v>
      </c>
      <c r="AB170">
        <v>0</v>
      </c>
      <c r="AC170">
        <v>1</v>
      </c>
      <c r="AD170" t="s">
        <v>48</v>
      </c>
      <c r="AE170">
        <v>0</v>
      </c>
      <c r="AF170">
        <v>0</v>
      </c>
      <c r="AG170">
        <v>1</v>
      </c>
      <c r="AH170">
        <v>0</v>
      </c>
      <c r="AI170">
        <v>1</v>
      </c>
      <c r="AJ170">
        <v>1</v>
      </c>
      <c r="AK170">
        <v>1</v>
      </c>
      <c r="AL170">
        <v>1</v>
      </c>
      <c r="AM170">
        <v>0</v>
      </c>
      <c r="AN170">
        <v>0</v>
      </c>
      <c r="AO170" t="s">
        <v>49</v>
      </c>
      <c r="AP170">
        <v>62.3</v>
      </c>
      <c r="AQ170">
        <v>57</v>
      </c>
      <c r="AR170">
        <v>36</v>
      </c>
      <c r="AS170">
        <v>40.799999999999997</v>
      </c>
      <c r="AT170">
        <v>50</v>
      </c>
      <c r="AU170">
        <v>80</v>
      </c>
      <c r="AV170">
        <v>1</v>
      </c>
    </row>
    <row r="171" spans="1:48" x14ac:dyDescent="0.3">
      <c r="A171" t="s">
        <v>50</v>
      </c>
      <c r="B171">
        <v>1</v>
      </c>
      <c r="C171">
        <v>0</v>
      </c>
      <c r="D171">
        <v>0</v>
      </c>
      <c r="E171">
        <v>0</v>
      </c>
      <c r="F171">
        <v>0</v>
      </c>
      <c r="G171">
        <v>0</v>
      </c>
      <c r="H171">
        <v>9408.7199999999993</v>
      </c>
      <c r="I171">
        <v>9.1493921978223351</v>
      </c>
      <c r="J171">
        <v>1.08</v>
      </c>
      <c r="K171">
        <v>1.2597120000000002</v>
      </c>
      <c r="L171">
        <v>1.1664000000000001</v>
      </c>
      <c r="M171" t="s">
        <v>44</v>
      </c>
      <c r="N171" t="s">
        <v>51</v>
      </c>
      <c r="O171" t="s">
        <v>46</v>
      </c>
      <c r="P171">
        <v>0</v>
      </c>
      <c r="Q171">
        <v>0</v>
      </c>
      <c r="R171">
        <v>0</v>
      </c>
      <c r="S171">
        <v>1</v>
      </c>
      <c r="T171">
        <v>0</v>
      </c>
      <c r="U171" t="s">
        <v>53</v>
      </c>
      <c r="V171">
        <v>0</v>
      </c>
      <c r="W171">
        <v>1</v>
      </c>
      <c r="X171">
        <v>0</v>
      </c>
      <c r="Y171">
        <v>0</v>
      </c>
      <c r="Z171">
        <v>0</v>
      </c>
      <c r="AA171">
        <v>0</v>
      </c>
      <c r="AB171">
        <v>0</v>
      </c>
      <c r="AC171">
        <v>1</v>
      </c>
      <c r="AD171" t="s">
        <v>57</v>
      </c>
      <c r="AE171">
        <v>1</v>
      </c>
      <c r="AF171">
        <v>1</v>
      </c>
      <c r="AG171">
        <v>1</v>
      </c>
      <c r="AH171">
        <v>1</v>
      </c>
      <c r="AI171">
        <v>0</v>
      </c>
      <c r="AJ171">
        <v>1</v>
      </c>
      <c r="AK171">
        <v>1</v>
      </c>
      <c r="AL171">
        <v>1</v>
      </c>
      <c r="AM171">
        <v>0</v>
      </c>
      <c r="AN171">
        <v>0</v>
      </c>
      <c r="AO171" t="s">
        <v>49</v>
      </c>
      <c r="AP171">
        <v>61.6</v>
      </c>
      <c r="AQ171">
        <v>57</v>
      </c>
      <c r="AR171">
        <v>34.5</v>
      </c>
      <c r="AS171">
        <v>41.2</v>
      </c>
      <c r="AT171">
        <v>50</v>
      </c>
      <c r="AU171">
        <v>80</v>
      </c>
      <c r="AV171">
        <v>1</v>
      </c>
    </row>
    <row r="172" spans="1:48" x14ac:dyDescent="0.3">
      <c r="A172" t="s">
        <v>50</v>
      </c>
      <c r="B172">
        <v>1</v>
      </c>
      <c r="C172">
        <v>0</v>
      </c>
      <c r="D172">
        <v>0</v>
      </c>
      <c r="E172">
        <v>0</v>
      </c>
      <c r="F172">
        <v>0</v>
      </c>
      <c r="G172">
        <v>0</v>
      </c>
      <c r="H172">
        <v>17569.445</v>
      </c>
      <c r="I172">
        <v>9.7739165927482556</v>
      </c>
      <c r="J172">
        <v>1.24</v>
      </c>
      <c r="K172">
        <v>1.9066239999999999</v>
      </c>
      <c r="L172">
        <v>1.5376000000000001</v>
      </c>
      <c r="M172" t="s">
        <v>44</v>
      </c>
      <c r="N172" t="s">
        <v>51</v>
      </c>
      <c r="O172" t="s">
        <v>67</v>
      </c>
      <c r="P172">
        <v>0</v>
      </c>
      <c r="Q172">
        <v>1</v>
      </c>
      <c r="R172">
        <v>0</v>
      </c>
      <c r="S172">
        <v>0</v>
      </c>
      <c r="T172">
        <v>0</v>
      </c>
      <c r="U172" t="s">
        <v>71</v>
      </c>
      <c r="V172">
        <v>1</v>
      </c>
      <c r="W172">
        <v>0</v>
      </c>
      <c r="X172">
        <v>0</v>
      </c>
      <c r="Y172">
        <v>1</v>
      </c>
      <c r="Z172">
        <v>0</v>
      </c>
      <c r="AA172">
        <v>0</v>
      </c>
      <c r="AB172">
        <v>0</v>
      </c>
      <c r="AC172">
        <v>0</v>
      </c>
      <c r="AD172" t="s">
        <v>70</v>
      </c>
      <c r="AE172">
        <v>1</v>
      </c>
      <c r="AF172">
        <v>1</v>
      </c>
      <c r="AG172">
        <v>1</v>
      </c>
      <c r="AH172">
        <v>0</v>
      </c>
      <c r="AI172">
        <v>1</v>
      </c>
      <c r="AJ172">
        <v>1</v>
      </c>
      <c r="AK172">
        <v>1</v>
      </c>
      <c r="AL172">
        <v>1</v>
      </c>
      <c r="AM172">
        <v>0</v>
      </c>
      <c r="AN172">
        <v>0</v>
      </c>
      <c r="AO172" t="s">
        <v>49</v>
      </c>
      <c r="AP172">
        <v>61.8</v>
      </c>
      <c r="AQ172">
        <v>56</v>
      </c>
      <c r="AR172">
        <v>35</v>
      </c>
      <c r="AS172">
        <v>40.799999999999997</v>
      </c>
      <c r="AT172">
        <v>50</v>
      </c>
      <c r="AU172">
        <v>75</v>
      </c>
      <c r="AV172">
        <v>1</v>
      </c>
    </row>
    <row r="173" spans="1:48" x14ac:dyDescent="0.3">
      <c r="A173" t="s">
        <v>63</v>
      </c>
      <c r="B173">
        <v>0</v>
      </c>
      <c r="C173">
        <v>0</v>
      </c>
      <c r="D173">
        <v>0</v>
      </c>
      <c r="E173">
        <v>0</v>
      </c>
      <c r="F173">
        <v>0</v>
      </c>
      <c r="G173">
        <v>1</v>
      </c>
      <c r="H173">
        <v>17824</v>
      </c>
      <c r="I173">
        <v>9.7883011427270112</v>
      </c>
      <c r="J173">
        <v>1.5449999999999999</v>
      </c>
      <c r="K173">
        <v>3.6879536249999996</v>
      </c>
      <c r="L173">
        <v>2.387025</v>
      </c>
      <c r="M173" t="s">
        <v>44</v>
      </c>
      <c r="N173" t="s">
        <v>64</v>
      </c>
      <c r="O173" t="s">
        <v>46</v>
      </c>
      <c r="P173">
        <v>0</v>
      </c>
      <c r="Q173">
        <v>0</v>
      </c>
      <c r="R173">
        <v>0</v>
      </c>
      <c r="S173">
        <v>1</v>
      </c>
      <c r="T173">
        <v>0</v>
      </c>
      <c r="U173" t="s">
        <v>56</v>
      </c>
      <c r="V173">
        <v>0</v>
      </c>
      <c r="W173">
        <v>1</v>
      </c>
      <c r="X173">
        <v>0</v>
      </c>
      <c r="Y173">
        <v>0</v>
      </c>
      <c r="Z173">
        <v>1</v>
      </c>
      <c r="AA173">
        <v>0</v>
      </c>
      <c r="AB173">
        <v>0</v>
      </c>
      <c r="AC173">
        <v>0</v>
      </c>
      <c r="AD173" t="s">
        <v>57</v>
      </c>
      <c r="AE173">
        <v>1</v>
      </c>
      <c r="AF173">
        <v>1</v>
      </c>
      <c r="AG173">
        <v>1</v>
      </c>
      <c r="AH173">
        <v>1</v>
      </c>
      <c r="AI173">
        <v>1</v>
      </c>
      <c r="AJ173">
        <v>1</v>
      </c>
      <c r="AK173">
        <v>0</v>
      </c>
      <c r="AL173">
        <v>0</v>
      </c>
      <c r="AM173">
        <v>0</v>
      </c>
      <c r="AN173">
        <v>1</v>
      </c>
      <c r="AO173" t="s">
        <v>58</v>
      </c>
      <c r="AP173">
        <v>60.9</v>
      </c>
      <c r="AQ173">
        <v>57.6</v>
      </c>
      <c r="AR173">
        <v>34.799999999999997</v>
      </c>
      <c r="AS173">
        <v>40.700000000000003</v>
      </c>
      <c r="AT173">
        <v>55</v>
      </c>
      <c r="AU173">
        <v>77</v>
      </c>
      <c r="AV173">
        <v>1</v>
      </c>
    </row>
    <row r="174" spans="1:48" x14ac:dyDescent="0.3">
      <c r="A174" t="s">
        <v>50</v>
      </c>
      <c r="B174">
        <v>1</v>
      </c>
      <c r="C174">
        <v>0</v>
      </c>
      <c r="D174">
        <v>0</v>
      </c>
      <c r="E174">
        <v>0</v>
      </c>
      <c r="F174">
        <v>0</v>
      </c>
      <c r="G174">
        <v>0</v>
      </c>
      <c r="H174">
        <v>9133.9050000000007</v>
      </c>
      <c r="I174">
        <v>9.1197485929901774</v>
      </c>
      <c r="J174">
        <v>1.21</v>
      </c>
      <c r="K174">
        <v>1.7715609999999999</v>
      </c>
      <c r="L174">
        <v>1.4641</v>
      </c>
      <c r="M174" t="s">
        <v>44</v>
      </c>
      <c r="N174" t="s">
        <v>51</v>
      </c>
      <c r="O174" t="s">
        <v>52</v>
      </c>
      <c r="P174">
        <v>0</v>
      </c>
      <c r="Q174">
        <v>0</v>
      </c>
      <c r="R174">
        <v>0</v>
      </c>
      <c r="S174">
        <v>0</v>
      </c>
      <c r="T174">
        <v>1</v>
      </c>
      <c r="U174" t="s">
        <v>47</v>
      </c>
      <c r="V174">
        <v>0</v>
      </c>
      <c r="W174">
        <v>1</v>
      </c>
      <c r="X174">
        <v>0</v>
      </c>
      <c r="Y174">
        <v>0</v>
      </c>
      <c r="Z174">
        <v>0</v>
      </c>
      <c r="AA174">
        <v>1</v>
      </c>
      <c r="AB174">
        <v>0</v>
      </c>
      <c r="AC174">
        <v>0</v>
      </c>
      <c r="AD174" t="s">
        <v>57</v>
      </c>
      <c r="AE174">
        <v>0</v>
      </c>
      <c r="AF174">
        <v>0</v>
      </c>
      <c r="AG174">
        <v>1</v>
      </c>
      <c r="AH174">
        <v>0</v>
      </c>
      <c r="AI174">
        <v>0</v>
      </c>
      <c r="AJ174">
        <v>1</v>
      </c>
      <c r="AK174">
        <v>1</v>
      </c>
      <c r="AL174">
        <v>0</v>
      </c>
      <c r="AM174">
        <v>0</v>
      </c>
      <c r="AN174">
        <v>0</v>
      </c>
      <c r="AO174" t="s">
        <v>49</v>
      </c>
      <c r="AP174">
        <v>61.4</v>
      </c>
      <c r="AQ174">
        <v>56</v>
      </c>
      <c r="AR174">
        <v>35</v>
      </c>
      <c r="AS174">
        <v>41</v>
      </c>
      <c r="AT174">
        <v>55</v>
      </c>
      <c r="AU174">
        <v>80</v>
      </c>
      <c r="AV174">
        <v>1</v>
      </c>
    </row>
    <row r="175" spans="1:48" x14ac:dyDescent="0.3">
      <c r="A175" t="s">
        <v>63</v>
      </c>
      <c r="B175">
        <v>0</v>
      </c>
      <c r="C175">
        <v>0</v>
      </c>
      <c r="D175">
        <v>0</v>
      </c>
      <c r="E175">
        <v>0</v>
      </c>
      <c r="F175">
        <v>0</v>
      </c>
      <c r="G175">
        <v>1</v>
      </c>
      <c r="H175">
        <v>25196</v>
      </c>
      <c r="I175">
        <v>10.13444053074182</v>
      </c>
      <c r="J175">
        <v>1.1000000000000001</v>
      </c>
      <c r="K175">
        <v>1.3310000000000004</v>
      </c>
      <c r="L175">
        <v>1.2100000000000002</v>
      </c>
      <c r="M175" t="s">
        <v>44</v>
      </c>
      <c r="N175" t="s">
        <v>64</v>
      </c>
      <c r="O175" t="s">
        <v>65</v>
      </c>
      <c r="P175">
        <v>1</v>
      </c>
      <c r="Q175">
        <v>0</v>
      </c>
      <c r="R175">
        <v>0</v>
      </c>
      <c r="S175">
        <v>0</v>
      </c>
      <c r="T175">
        <v>0</v>
      </c>
      <c r="U175" t="s">
        <v>71</v>
      </c>
      <c r="V175">
        <v>1</v>
      </c>
      <c r="W175">
        <v>0</v>
      </c>
      <c r="X175">
        <v>0</v>
      </c>
      <c r="Y175">
        <v>1</v>
      </c>
      <c r="Z175">
        <v>0</v>
      </c>
      <c r="AA175">
        <v>0</v>
      </c>
      <c r="AB175">
        <v>0</v>
      </c>
      <c r="AC175">
        <v>0</v>
      </c>
      <c r="AD175" t="s">
        <v>57</v>
      </c>
      <c r="AE175">
        <v>1</v>
      </c>
      <c r="AF175">
        <v>1</v>
      </c>
      <c r="AG175">
        <v>1</v>
      </c>
      <c r="AH175">
        <v>1</v>
      </c>
      <c r="AI175">
        <v>1</v>
      </c>
      <c r="AJ175">
        <v>1</v>
      </c>
      <c r="AK175">
        <v>1</v>
      </c>
      <c r="AL175">
        <v>1</v>
      </c>
      <c r="AM175">
        <v>1</v>
      </c>
      <c r="AN175">
        <v>1</v>
      </c>
      <c r="AO175" t="s">
        <v>58</v>
      </c>
      <c r="AP175">
        <v>61.7</v>
      </c>
      <c r="AQ175">
        <v>55.3</v>
      </c>
      <c r="AR175">
        <v>34.4</v>
      </c>
      <c r="AS175">
        <v>40.9</v>
      </c>
      <c r="AT175">
        <v>49</v>
      </c>
      <c r="AU175">
        <v>77</v>
      </c>
      <c r="AV175">
        <v>1</v>
      </c>
    </row>
    <row r="176" spans="1:48" x14ac:dyDescent="0.3">
      <c r="A176" t="s">
        <v>50</v>
      </c>
      <c r="B176">
        <v>1</v>
      </c>
      <c r="C176">
        <v>0</v>
      </c>
      <c r="D176">
        <v>0</v>
      </c>
      <c r="E176">
        <v>0</v>
      </c>
      <c r="F176">
        <v>0</v>
      </c>
      <c r="G176">
        <v>0</v>
      </c>
      <c r="H176">
        <v>9810.6</v>
      </c>
      <c r="I176">
        <v>9.1912187127685954</v>
      </c>
      <c r="J176">
        <v>1.02</v>
      </c>
      <c r="K176">
        <v>1.0612080000000002</v>
      </c>
      <c r="L176">
        <v>1.0404</v>
      </c>
      <c r="M176" t="s">
        <v>44</v>
      </c>
      <c r="N176" t="s">
        <v>51</v>
      </c>
      <c r="O176" t="s">
        <v>65</v>
      </c>
      <c r="P176">
        <v>1</v>
      </c>
      <c r="Q176">
        <v>0</v>
      </c>
      <c r="R176">
        <v>0</v>
      </c>
      <c r="S176">
        <v>0</v>
      </c>
      <c r="T176">
        <v>0</v>
      </c>
      <c r="U176" t="s">
        <v>47</v>
      </c>
      <c r="V176">
        <v>0</v>
      </c>
      <c r="W176">
        <v>1</v>
      </c>
      <c r="X176">
        <v>0</v>
      </c>
      <c r="Y176">
        <v>0</v>
      </c>
      <c r="Z176">
        <v>0</v>
      </c>
      <c r="AA176">
        <v>1</v>
      </c>
      <c r="AB176">
        <v>0</v>
      </c>
      <c r="AC176">
        <v>0</v>
      </c>
      <c r="AD176" t="s">
        <v>62</v>
      </c>
      <c r="AE176">
        <v>1</v>
      </c>
      <c r="AF176">
        <v>1</v>
      </c>
      <c r="AG176">
        <v>0</v>
      </c>
      <c r="AH176">
        <v>1</v>
      </c>
      <c r="AI176">
        <v>1</v>
      </c>
      <c r="AJ176">
        <v>1</v>
      </c>
      <c r="AK176">
        <v>1</v>
      </c>
      <c r="AL176">
        <v>0</v>
      </c>
      <c r="AM176">
        <v>1</v>
      </c>
      <c r="AN176">
        <v>0</v>
      </c>
      <c r="AO176" t="s">
        <v>49</v>
      </c>
      <c r="AP176">
        <v>61.6</v>
      </c>
      <c r="AQ176">
        <v>56</v>
      </c>
      <c r="AR176">
        <v>34.5</v>
      </c>
      <c r="AS176">
        <v>40.799999999999997</v>
      </c>
      <c r="AT176">
        <v>55</v>
      </c>
      <c r="AU176">
        <v>80</v>
      </c>
      <c r="AV176">
        <v>1</v>
      </c>
    </row>
    <row r="177" spans="1:48" x14ac:dyDescent="0.3">
      <c r="A177" t="s">
        <v>63</v>
      </c>
      <c r="B177">
        <v>0</v>
      </c>
      <c r="C177">
        <v>0</v>
      </c>
      <c r="D177">
        <v>0</v>
      </c>
      <c r="E177">
        <v>0</v>
      </c>
      <c r="F177">
        <v>0</v>
      </c>
      <c r="G177">
        <v>1</v>
      </c>
      <c r="H177">
        <v>10029</v>
      </c>
      <c r="I177">
        <v>9.213236175088209</v>
      </c>
      <c r="J177">
        <v>1.1379999999999999</v>
      </c>
      <c r="K177">
        <v>1.4737600719999997</v>
      </c>
      <c r="L177">
        <v>1.2950439999999999</v>
      </c>
      <c r="M177" t="s">
        <v>44</v>
      </c>
      <c r="N177" t="s">
        <v>64</v>
      </c>
      <c r="O177" t="s">
        <v>46</v>
      </c>
      <c r="P177">
        <v>0</v>
      </c>
      <c r="Q177">
        <v>0</v>
      </c>
      <c r="R177">
        <v>0</v>
      </c>
      <c r="S177">
        <v>1</v>
      </c>
      <c r="T177">
        <v>0</v>
      </c>
      <c r="U177" t="s">
        <v>56</v>
      </c>
      <c r="V177">
        <v>0</v>
      </c>
      <c r="W177">
        <v>1</v>
      </c>
      <c r="X177">
        <v>0</v>
      </c>
      <c r="Y177">
        <v>0</v>
      </c>
      <c r="Z177">
        <v>1</v>
      </c>
      <c r="AA177">
        <v>0</v>
      </c>
      <c r="AB177">
        <v>0</v>
      </c>
      <c r="AC177">
        <v>0</v>
      </c>
      <c r="AD177" t="s">
        <v>57</v>
      </c>
      <c r="AE177">
        <v>1</v>
      </c>
      <c r="AF177">
        <v>1</v>
      </c>
      <c r="AG177">
        <v>1</v>
      </c>
      <c r="AH177">
        <v>1</v>
      </c>
      <c r="AI177">
        <v>1</v>
      </c>
      <c r="AJ177">
        <v>1</v>
      </c>
      <c r="AK177">
        <v>1</v>
      </c>
      <c r="AL177">
        <v>0</v>
      </c>
      <c r="AM177">
        <v>1</v>
      </c>
      <c r="AN177">
        <v>0</v>
      </c>
      <c r="AO177" t="s">
        <v>58</v>
      </c>
      <c r="AP177">
        <v>61.1</v>
      </c>
      <c r="AQ177">
        <v>56</v>
      </c>
      <c r="AR177">
        <v>34.200000000000003</v>
      </c>
      <c r="AS177">
        <v>40.700000000000003</v>
      </c>
      <c r="AT177">
        <v>52</v>
      </c>
      <c r="AU177">
        <v>76</v>
      </c>
      <c r="AV177">
        <v>1</v>
      </c>
    </row>
    <row r="178" spans="1:48" x14ac:dyDescent="0.3">
      <c r="A178" t="s">
        <v>68</v>
      </c>
      <c r="B178">
        <v>0</v>
      </c>
      <c r="C178">
        <v>0</v>
      </c>
      <c r="D178">
        <v>1</v>
      </c>
      <c r="E178">
        <v>0</v>
      </c>
      <c r="F178">
        <v>0</v>
      </c>
      <c r="G178">
        <v>0</v>
      </c>
      <c r="H178">
        <v>15413</v>
      </c>
      <c r="I178">
        <v>9.6429665881467201</v>
      </c>
      <c r="J178">
        <v>1.26</v>
      </c>
      <c r="K178">
        <v>2.0003760000000002</v>
      </c>
      <c r="L178">
        <v>1.5876000000000001</v>
      </c>
      <c r="M178" t="s">
        <v>69</v>
      </c>
      <c r="N178" t="s">
        <v>64</v>
      </c>
      <c r="O178" t="s">
        <v>61</v>
      </c>
      <c r="P178">
        <v>0</v>
      </c>
      <c r="Q178">
        <v>0</v>
      </c>
      <c r="R178">
        <v>1</v>
      </c>
      <c r="S178">
        <v>0</v>
      </c>
      <c r="T178">
        <v>0</v>
      </c>
      <c r="U178" t="s">
        <v>56</v>
      </c>
      <c r="V178">
        <v>0</v>
      </c>
      <c r="W178">
        <v>1</v>
      </c>
      <c r="X178">
        <v>0</v>
      </c>
      <c r="Y178">
        <v>0</v>
      </c>
      <c r="Z178">
        <v>1</v>
      </c>
      <c r="AA178">
        <v>0</v>
      </c>
      <c r="AB178">
        <v>0</v>
      </c>
      <c r="AC178">
        <v>0</v>
      </c>
      <c r="AD178" t="s">
        <v>57</v>
      </c>
      <c r="AE178">
        <v>1</v>
      </c>
      <c r="AF178">
        <v>1</v>
      </c>
      <c r="AG178">
        <v>1</v>
      </c>
      <c r="AH178">
        <v>1</v>
      </c>
      <c r="AI178">
        <v>1</v>
      </c>
      <c r="AJ178">
        <v>1</v>
      </c>
      <c r="AK178">
        <v>1</v>
      </c>
      <c r="AL178">
        <v>0</v>
      </c>
      <c r="AM178">
        <v>1</v>
      </c>
      <c r="AN178">
        <v>0</v>
      </c>
      <c r="AO178" t="s">
        <v>58</v>
      </c>
      <c r="AP178">
        <v>61</v>
      </c>
      <c r="AQ178">
        <v>56.4</v>
      </c>
      <c r="AR178">
        <v>34.1</v>
      </c>
      <c r="AS178">
        <v>40.700000000000003</v>
      </c>
      <c r="AT178">
        <v>52</v>
      </c>
      <c r="AU178">
        <v>77</v>
      </c>
      <c r="AV178">
        <v>1</v>
      </c>
    </row>
    <row r="179" spans="1:48" x14ac:dyDescent="0.3">
      <c r="A179" t="s">
        <v>50</v>
      </c>
      <c r="B179">
        <v>1</v>
      </c>
      <c r="C179">
        <v>0</v>
      </c>
      <c r="D179">
        <v>0</v>
      </c>
      <c r="E179">
        <v>0</v>
      </c>
      <c r="F179">
        <v>0</v>
      </c>
      <c r="G179">
        <v>0</v>
      </c>
      <c r="H179">
        <v>8704.4449999999997</v>
      </c>
      <c r="I179">
        <v>9.0715890937079564</v>
      </c>
      <c r="J179">
        <v>1.08</v>
      </c>
      <c r="K179">
        <v>1.2597120000000002</v>
      </c>
      <c r="L179">
        <v>1.1664000000000001</v>
      </c>
      <c r="M179" t="s">
        <v>44</v>
      </c>
      <c r="N179" t="s">
        <v>51</v>
      </c>
      <c r="O179" t="s">
        <v>52</v>
      </c>
      <c r="P179">
        <v>0</v>
      </c>
      <c r="Q179">
        <v>0</v>
      </c>
      <c r="R179">
        <v>0</v>
      </c>
      <c r="S179">
        <v>0</v>
      </c>
      <c r="T179">
        <v>1</v>
      </c>
      <c r="U179" t="s">
        <v>66</v>
      </c>
      <c r="V179">
        <v>0</v>
      </c>
      <c r="W179">
        <v>1</v>
      </c>
      <c r="X179">
        <v>0</v>
      </c>
      <c r="Y179">
        <v>0</v>
      </c>
      <c r="Z179">
        <v>0</v>
      </c>
      <c r="AA179">
        <v>0</v>
      </c>
      <c r="AB179">
        <v>1</v>
      </c>
      <c r="AC179">
        <v>0</v>
      </c>
      <c r="AD179" t="s">
        <v>62</v>
      </c>
      <c r="AE179">
        <v>1</v>
      </c>
      <c r="AF179">
        <v>1</v>
      </c>
      <c r="AG179">
        <v>1</v>
      </c>
      <c r="AH179">
        <v>0</v>
      </c>
      <c r="AI179">
        <v>1</v>
      </c>
      <c r="AJ179">
        <v>1</v>
      </c>
      <c r="AK179">
        <v>1</v>
      </c>
      <c r="AL179">
        <v>1</v>
      </c>
      <c r="AM179">
        <v>0</v>
      </c>
      <c r="AN179">
        <v>0</v>
      </c>
      <c r="AO179" t="s">
        <v>49</v>
      </c>
      <c r="AP179">
        <v>61.3</v>
      </c>
      <c r="AQ179">
        <v>56</v>
      </c>
      <c r="AR179">
        <v>34</v>
      </c>
      <c r="AS179">
        <v>40.799999999999997</v>
      </c>
      <c r="AT179">
        <v>50</v>
      </c>
      <c r="AU179">
        <v>80</v>
      </c>
      <c r="AV179">
        <v>1</v>
      </c>
    </row>
    <row r="180" spans="1:48" x14ac:dyDescent="0.3">
      <c r="A180" t="s">
        <v>50</v>
      </c>
      <c r="B180">
        <v>1</v>
      </c>
      <c r="C180">
        <v>0</v>
      </c>
      <c r="D180">
        <v>0</v>
      </c>
      <c r="E180">
        <v>0</v>
      </c>
      <c r="F180">
        <v>0</v>
      </c>
      <c r="G180">
        <v>0</v>
      </c>
      <c r="H180">
        <v>11443.73</v>
      </c>
      <c r="I180">
        <v>9.3451972607424292</v>
      </c>
      <c r="J180">
        <v>1.06</v>
      </c>
      <c r="K180">
        <v>1.1910160000000001</v>
      </c>
      <c r="L180">
        <v>1.1236000000000002</v>
      </c>
      <c r="M180" t="s">
        <v>44</v>
      </c>
      <c r="N180" t="s">
        <v>51</v>
      </c>
      <c r="O180" t="s">
        <v>65</v>
      </c>
      <c r="P180">
        <v>1</v>
      </c>
      <c r="Q180">
        <v>0</v>
      </c>
      <c r="R180">
        <v>0</v>
      </c>
      <c r="S180">
        <v>0</v>
      </c>
      <c r="T180">
        <v>0</v>
      </c>
      <c r="U180" t="s">
        <v>47</v>
      </c>
      <c r="V180">
        <v>0</v>
      </c>
      <c r="W180">
        <v>1</v>
      </c>
      <c r="X180">
        <v>0</v>
      </c>
      <c r="Y180">
        <v>0</v>
      </c>
      <c r="Z180">
        <v>0</v>
      </c>
      <c r="AA180">
        <v>1</v>
      </c>
      <c r="AB180">
        <v>0</v>
      </c>
      <c r="AC180">
        <v>0</v>
      </c>
      <c r="AD180" t="s">
        <v>48</v>
      </c>
      <c r="AE180">
        <v>0</v>
      </c>
      <c r="AF180">
        <v>0</v>
      </c>
      <c r="AG180">
        <v>0</v>
      </c>
      <c r="AH180">
        <v>0</v>
      </c>
      <c r="AI180">
        <v>0</v>
      </c>
      <c r="AJ180">
        <v>1</v>
      </c>
      <c r="AK180">
        <v>1</v>
      </c>
      <c r="AL180">
        <v>0</v>
      </c>
      <c r="AM180">
        <v>0</v>
      </c>
      <c r="AN180">
        <v>0</v>
      </c>
      <c r="AO180" t="s">
        <v>49</v>
      </c>
      <c r="AP180">
        <v>61.9</v>
      </c>
      <c r="AQ180">
        <v>57</v>
      </c>
      <c r="AR180">
        <v>35</v>
      </c>
      <c r="AS180">
        <v>41</v>
      </c>
      <c r="AT180">
        <v>55</v>
      </c>
      <c r="AU180">
        <v>80</v>
      </c>
      <c r="AV180">
        <v>1</v>
      </c>
    </row>
    <row r="181" spans="1:48" x14ac:dyDescent="0.3">
      <c r="A181" t="s">
        <v>50</v>
      </c>
      <c r="B181">
        <v>1</v>
      </c>
      <c r="C181">
        <v>0</v>
      </c>
      <c r="D181">
        <v>0</v>
      </c>
      <c r="E181">
        <v>0</v>
      </c>
      <c r="F181">
        <v>0</v>
      </c>
      <c r="G181">
        <v>0</v>
      </c>
      <c r="H181">
        <v>10093.295</v>
      </c>
      <c r="I181">
        <v>9.2196266209896702</v>
      </c>
      <c r="J181">
        <v>1.01</v>
      </c>
      <c r="K181">
        <v>1.0303010000000001</v>
      </c>
      <c r="L181">
        <v>1.0201</v>
      </c>
      <c r="M181" t="s">
        <v>44</v>
      </c>
      <c r="N181" t="s">
        <v>51</v>
      </c>
      <c r="O181" t="s">
        <v>67</v>
      </c>
      <c r="P181">
        <v>0</v>
      </c>
      <c r="Q181">
        <v>1</v>
      </c>
      <c r="R181">
        <v>0</v>
      </c>
      <c r="S181">
        <v>0</v>
      </c>
      <c r="T181">
        <v>0</v>
      </c>
      <c r="U181" t="s">
        <v>56</v>
      </c>
      <c r="V181">
        <v>0</v>
      </c>
      <c r="W181">
        <v>1</v>
      </c>
      <c r="X181">
        <v>0</v>
      </c>
      <c r="Y181">
        <v>0</v>
      </c>
      <c r="Z181">
        <v>1</v>
      </c>
      <c r="AA181">
        <v>0</v>
      </c>
      <c r="AB181">
        <v>0</v>
      </c>
      <c r="AC181">
        <v>0</v>
      </c>
      <c r="AD181" t="s">
        <v>48</v>
      </c>
      <c r="AE181">
        <v>1</v>
      </c>
      <c r="AF181">
        <v>1</v>
      </c>
      <c r="AG181">
        <v>1</v>
      </c>
      <c r="AH181">
        <v>0</v>
      </c>
      <c r="AI181">
        <v>1</v>
      </c>
      <c r="AJ181">
        <v>1</v>
      </c>
      <c r="AK181">
        <v>1</v>
      </c>
      <c r="AL181">
        <v>1</v>
      </c>
      <c r="AM181">
        <v>0</v>
      </c>
      <c r="AN181">
        <v>0</v>
      </c>
      <c r="AO181" t="s">
        <v>49</v>
      </c>
      <c r="AP181">
        <v>61.8</v>
      </c>
      <c r="AQ181">
        <v>57</v>
      </c>
      <c r="AR181">
        <v>35.5</v>
      </c>
      <c r="AS181">
        <v>40.6</v>
      </c>
      <c r="AT181">
        <v>50</v>
      </c>
      <c r="AU181">
        <v>80</v>
      </c>
      <c r="AV181">
        <v>1</v>
      </c>
    </row>
    <row r="182" spans="1:48" x14ac:dyDescent="0.3">
      <c r="A182" t="s">
        <v>63</v>
      </c>
      <c r="B182">
        <v>0</v>
      </c>
      <c r="C182">
        <v>0</v>
      </c>
      <c r="D182">
        <v>0</v>
      </c>
      <c r="E182">
        <v>0</v>
      </c>
      <c r="F182">
        <v>0</v>
      </c>
      <c r="G182">
        <v>1</v>
      </c>
      <c r="H182">
        <v>12676</v>
      </c>
      <c r="I182">
        <v>9.4474657208108113</v>
      </c>
      <c r="J182">
        <v>1.407</v>
      </c>
      <c r="K182">
        <v>2.7853661430000001</v>
      </c>
      <c r="L182">
        <v>1.979649</v>
      </c>
      <c r="M182" t="s">
        <v>44</v>
      </c>
      <c r="N182" t="s">
        <v>64</v>
      </c>
      <c r="O182" t="s">
        <v>52</v>
      </c>
      <c r="P182">
        <v>0</v>
      </c>
      <c r="Q182">
        <v>0</v>
      </c>
      <c r="R182">
        <v>0</v>
      </c>
      <c r="S182">
        <v>0</v>
      </c>
      <c r="T182">
        <v>1</v>
      </c>
      <c r="U182" t="s">
        <v>56</v>
      </c>
      <c r="V182">
        <v>0</v>
      </c>
      <c r="W182">
        <v>1</v>
      </c>
      <c r="X182">
        <v>0</v>
      </c>
      <c r="Y182">
        <v>0</v>
      </c>
      <c r="Z182">
        <v>1</v>
      </c>
      <c r="AA182">
        <v>0</v>
      </c>
      <c r="AB182">
        <v>0</v>
      </c>
      <c r="AC182">
        <v>0</v>
      </c>
      <c r="AD182" t="s">
        <v>70</v>
      </c>
      <c r="AE182">
        <v>1</v>
      </c>
      <c r="AF182">
        <v>1</v>
      </c>
      <c r="AG182">
        <v>0</v>
      </c>
      <c r="AH182">
        <v>1</v>
      </c>
      <c r="AI182">
        <v>1</v>
      </c>
      <c r="AJ182">
        <v>1</v>
      </c>
      <c r="AK182">
        <v>1</v>
      </c>
      <c r="AL182">
        <v>0</v>
      </c>
      <c r="AM182">
        <v>1</v>
      </c>
      <c r="AN182">
        <v>0</v>
      </c>
      <c r="AO182" t="s">
        <v>58</v>
      </c>
      <c r="AP182">
        <v>61.6</v>
      </c>
      <c r="AQ182">
        <v>56.8</v>
      </c>
      <c r="AR182">
        <v>34.4</v>
      </c>
      <c r="AS182">
        <v>40.9</v>
      </c>
      <c r="AT182">
        <v>51</v>
      </c>
      <c r="AU182">
        <v>77</v>
      </c>
      <c r="AV182">
        <v>1</v>
      </c>
    </row>
    <row r="183" spans="1:48" x14ac:dyDescent="0.3">
      <c r="A183" t="s">
        <v>63</v>
      </c>
      <c r="B183">
        <v>0</v>
      </c>
      <c r="C183">
        <v>0</v>
      </c>
      <c r="D183">
        <v>0</v>
      </c>
      <c r="E183">
        <v>0</v>
      </c>
      <c r="F183">
        <v>0</v>
      </c>
      <c r="G183">
        <v>1</v>
      </c>
      <c r="H183">
        <v>8349</v>
      </c>
      <c r="I183">
        <v>9.0298970501940001</v>
      </c>
      <c r="J183">
        <v>1.1180000000000001</v>
      </c>
      <c r="K183">
        <v>1.3974150320000005</v>
      </c>
      <c r="L183">
        <v>1.2499240000000003</v>
      </c>
      <c r="M183" t="s">
        <v>44</v>
      </c>
      <c r="N183" t="s">
        <v>64</v>
      </c>
      <c r="O183" t="s">
        <v>52</v>
      </c>
      <c r="P183">
        <v>0</v>
      </c>
      <c r="Q183">
        <v>0</v>
      </c>
      <c r="R183">
        <v>0</v>
      </c>
      <c r="S183">
        <v>0</v>
      </c>
      <c r="T183">
        <v>1</v>
      </c>
      <c r="U183" t="s">
        <v>47</v>
      </c>
      <c r="V183">
        <v>0</v>
      </c>
      <c r="W183">
        <v>1</v>
      </c>
      <c r="X183">
        <v>0</v>
      </c>
      <c r="Y183">
        <v>0</v>
      </c>
      <c r="Z183">
        <v>0</v>
      </c>
      <c r="AA183">
        <v>1</v>
      </c>
      <c r="AB183">
        <v>0</v>
      </c>
      <c r="AC183">
        <v>0</v>
      </c>
      <c r="AD183" t="s">
        <v>57</v>
      </c>
      <c r="AE183">
        <v>1</v>
      </c>
      <c r="AF183">
        <v>1</v>
      </c>
      <c r="AG183">
        <v>0</v>
      </c>
      <c r="AH183">
        <v>1</v>
      </c>
      <c r="AI183">
        <v>1</v>
      </c>
      <c r="AJ183">
        <v>1</v>
      </c>
      <c r="AK183">
        <v>1</v>
      </c>
      <c r="AL183">
        <v>0</v>
      </c>
      <c r="AM183">
        <v>1</v>
      </c>
      <c r="AN183">
        <v>0</v>
      </c>
      <c r="AO183" t="s">
        <v>58</v>
      </c>
      <c r="AP183">
        <v>61.8</v>
      </c>
      <c r="AQ183">
        <v>56.5</v>
      </c>
      <c r="AR183">
        <v>34.799999999999997</v>
      </c>
      <c r="AS183">
        <v>40.799999999999997</v>
      </c>
      <c r="AT183">
        <v>51</v>
      </c>
      <c r="AU183">
        <v>76</v>
      </c>
      <c r="AV183">
        <v>1</v>
      </c>
    </row>
    <row r="184" spans="1:48" x14ac:dyDescent="0.3">
      <c r="A184" t="s">
        <v>63</v>
      </c>
      <c r="B184">
        <v>0</v>
      </c>
      <c r="C184">
        <v>0</v>
      </c>
      <c r="D184">
        <v>0</v>
      </c>
      <c r="E184">
        <v>0</v>
      </c>
      <c r="F184">
        <v>0</v>
      </c>
      <c r="G184">
        <v>1</v>
      </c>
      <c r="H184">
        <v>26855</v>
      </c>
      <c r="I184">
        <v>10.19820730233956</v>
      </c>
      <c r="J184">
        <v>1.82</v>
      </c>
      <c r="K184">
        <v>6.0285680000000008</v>
      </c>
      <c r="L184">
        <v>3.3124000000000002</v>
      </c>
      <c r="M184" t="s">
        <v>44</v>
      </c>
      <c r="N184" t="s">
        <v>64</v>
      </c>
      <c r="O184" t="s">
        <v>67</v>
      </c>
      <c r="P184">
        <v>0</v>
      </c>
      <c r="Q184">
        <v>1</v>
      </c>
      <c r="R184">
        <v>0</v>
      </c>
      <c r="S184">
        <v>0</v>
      </c>
      <c r="T184">
        <v>0</v>
      </c>
      <c r="U184" t="s">
        <v>47</v>
      </c>
      <c r="V184">
        <v>0</v>
      </c>
      <c r="W184">
        <v>1</v>
      </c>
      <c r="X184">
        <v>0</v>
      </c>
      <c r="Y184">
        <v>0</v>
      </c>
      <c r="Z184">
        <v>0</v>
      </c>
      <c r="AA184">
        <v>1</v>
      </c>
      <c r="AB184">
        <v>0</v>
      </c>
      <c r="AC184">
        <v>0</v>
      </c>
      <c r="AD184" t="s">
        <v>70</v>
      </c>
      <c r="AE184">
        <v>1</v>
      </c>
      <c r="AF184">
        <v>1</v>
      </c>
      <c r="AG184">
        <v>0</v>
      </c>
      <c r="AH184">
        <v>1</v>
      </c>
      <c r="AI184">
        <v>1</v>
      </c>
      <c r="AJ184">
        <v>1</v>
      </c>
      <c r="AK184">
        <v>1</v>
      </c>
      <c r="AL184">
        <v>0</v>
      </c>
      <c r="AM184">
        <v>1</v>
      </c>
      <c r="AN184">
        <v>0</v>
      </c>
      <c r="AO184" t="s">
        <v>58</v>
      </c>
      <c r="AP184">
        <v>61.8</v>
      </c>
      <c r="AQ184">
        <v>56.2</v>
      </c>
      <c r="AR184">
        <v>34.6</v>
      </c>
      <c r="AS184">
        <v>40.6</v>
      </c>
      <c r="AT184">
        <v>55</v>
      </c>
      <c r="AU184">
        <v>77</v>
      </c>
      <c r="AV184">
        <v>1</v>
      </c>
    </row>
    <row r="185" spans="1:48" x14ac:dyDescent="0.3">
      <c r="A185" t="s">
        <v>50</v>
      </c>
      <c r="B185">
        <v>1</v>
      </c>
      <c r="C185">
        <v>0</v>
      </c>
      <c r="D185">
        <v>0</v>
      </c>
      <c r="E185">
        <v>0</v>
      </c>
      <c r="F185">
        <v>0</v>
      </c>
      <c r="G185">
        <v>0</v>
      </c>
      <c r="H185">
        <v>10500.1</v>
      </c>
      <c r="I185">
        <v>9.2591400599097877</v>
      </c>
      <c r="J185">
        <v>1.1499999999999999</v>
      </c>
      <c r="K185">
        <v>1.5208749999999998</v>
      </c>
      <c r="L185">
        <v>1.3224999999999998</v>
      </c>
      <c r="M185" t="s">
        <v>44</v>
      </c>
      <c r="N185" t="s">
        <v>51</v>
      </c>
      <c r="O185" t="s">
        <v>52</v>
      </c>
      <c r="P185">
        <v>0</v>
      </c>
      <c r="Q185">
        <v>0</v>
      </c>
      <c r="R185">
        <v>0</v>
      </c>
      <c r="S185">
        <v>0</v>
      </c>
      <c r="T185">
        <v>1</v>
      </c>
      <c r="U185" t="s">
        <v>71</v>
      </c>
      <c r="V185">
        <v>1</v>
      </c>
      <c r="W185">
        <v>0</v>
      </c>
      <c r="X185">
        <v>0</v>
      </c>
      <c r="Y185">
        <v>1</v>
      </c>
      <c r="Z185">
        <v>0</v>
      </c>
      <c r="AA185">
        <v>0</v>
      </c>
      <c r="AB185">
        <v>0</v>
      </c>
      <c r="AC185">
        <v>0</v>
      </c>
      <c r="AD185" t="s">
        <v>57</v>
      </c>
      <c r="AE185">
        <v>0</v>
      </c>
      <c r="AF185">
        <v>0</v>
      </c>
      <c r="AG185">
        <v>1</v>
      </c>
      <c r="AH185">
        <v>0</v>
      </c>
      <c r="AI185">
        <v>0</v>
      </c>
      <c r="AJ185">
        <v>1</v>
      </c>
      <c r="AK185">
        <v>1</v>
      </c>
      <c r="AL185">
        <v>0</v>
      </c>
      <c r="AM185">
        <v>0</v>
      </c>
      <c r="AN185">
        <v>0</v>
      </c>
      <c r="AO185" t="s">
        <v>49</v>
      </c>
      <c r="AP185">
        <v>61.1</v>
      </c>
      <c r="AQ185">
        <v>56</v>
      </c>
      <c r="AR185">
        <v>34</v>
      </c>
      <c r="AS185">
        <v>41</v>
      </c>
      <c r="AT185">
        <v>55</v>
      </c>
      <c r="AU185">
        <v>80</v>
      </c>
      <c r="AV185">
        <v>1</v>
      </c>
    </row>
    <row r="186" spans="1:48" x14ac:dyDescent="0.3">
      <c r="A186" t="s">
        <v>54</v>
      </c>
      <c r="B186">
        <v>0</v>
      </c>
      <c r="C186">
        <v>1</v>
      </c>
      <c r="D186">
        <v>0</v>
      </c>
      <c r="E186">
        <v>0</v>
      </c>
      <c r="F186">
        <v>0</v>
      </c>
      <c r="G186">
        <v>0</v>
      </c>
      <c r="H186">
        <v>10400</v>
      </c>
      <c r="I186">
        <v>9.2495610851294643</v>
      </c>
      <c r="J186">
        <v>1.03</v>
      </c>
      <c r="K186">
        <v>1.092727</v>
      </c>
      <c r="L186">
        <v>1.0609</v>
      </c>
      <c r="M186" t="s">
        <v>44</v>
      </c>
      <c r="N186" t="s">
        <v>55</v>
      </c>
      <c r="O186" t="s">
        <v>67</v>
      </c>
      <c r="P186">
        <v>0</v>
      </c>
      <c r="Q186">
        <v>1</v>
      </c>
      <c r="R186">
        <v>0</v>
      </c>
      <c r="S186">
        <v>0</v>
      </c>
      <c r="T186">
        <v>0</v>
      </c>
      <c r="U186" t="s">
        <v>47</v>
      </c>
      <c r="V186">
        <v>0</v>
      </c>
      <c r="W186">
        <v>1</v>
      </c>
      <c r="X186">
        <v>0</v>
      </c>
      <c r="Y186">
        <v>0</v>
      </c>
      <c r="Z186">
        <v>0</v>
      </c>
      <c r="AA186">
        <v>1</v>
      </c>
      <c r="AB186">
        <v>0</v>
      </c>
      <c r="AC186">
        <v>0</v>
      </c>
      <c r="AD186" t="s">
        <v>57</v>
      </c>
      <c r="AE186">
        <v>1</v>
      </c>
      <c r="AF186">
        <v>1</v>
      </c>
      <c r="AG186">
        <v>0</v>
      </c>
      <c r="AH186">
        <v>1</v>
      </c>
      <c r="AI186">
        <v>1</v>
      </c>
      <c r="AJ186">
        <v>1</v>
      </c>
      <c r="AK186">
        <v>1</v>
      </c>
      <c r="AL186">
        <v>0</v>
      </c>
      <c r="AM186">
        <v>1</v>
      </c>
      <c r="AN186">
        <v>1</v>
      </c>
      <c r="AO186" t="s">
        <v>58</v>
      </c>
      <c r="AP186">
        <v>61.9</v>
      </c>
      <c r="AQ186">
        <v>55.6</v>
      </c>
      <c r="AR186">
        <v>34.799999999999997</v>
      </c>
      <c r="AS186">
        <v>40.9</v>
      </c>
      <c r="AT186">
        <v>54</v>
      </c>
      <c r="AU186">
        <v>77</v>
      </c>
      <c r="AV186">
        <v>1</v>
      </c>
    </row>
    <row r="187" spans="1:48" x14ac:dyDescent="0.3">
      <c r="A187" t="s">
        <v>50</v>
      </c>
      <c r="B187">
        <v>1</v>
      </c>
      <c r="C187">
        <v>0</v>
      </c>
      <c r="D187">
        <v>0</v>
      </c>
      <c r="E187">
        <v>0</v>
      </c>
      <c r="F187">
        <v>0</v>
      </c>
      <c r="G187">
        <v>0</v>
      </c>
      <c r="H187">
        <v>10490.25</v>
      </c>
      <c r="I187">
        <v>9.2582015333275223</v>
      </c>
      <c r="J187">
        <v>1.06</v>
      </c>
      <c r="K187">
        <v>1.1910160000000001</v>
      </c>
      <c r="L187">
        <v>1.1236000000000002</v>
      </c>
      <c r="M187" t="s">
        <v>44</v>
      </c>
      <c r="N187" t="s">
        <v>51</v>
      </c>
      <c r="O187" t="s">
        <v>61</v>
      </c>
      <c r="P187">
        <v>0</v>
      </c>
      <c r="Q187">
        <v>0</v>
      </c>
      <c r="R187">
        <v>1</v>
      </c>
      <c r="S187">
        <v>0</v>
      </c>
      <c r="T187">
        <v>0</v>
      </c>
      <c r="U187" t="s">
        <v>53</v>
      </c>
      <c r="V187">
        <v>0</v>
      </c>
      <c r="W187">
        <v>1</v>
      </c>
      <c r="X187">
        <v>0</v>
      </c>
      <c r="Y187">
        <v>0</v>
      </c>
      <c r="Z187">
        <v>0</v>
      </c>
      <c r="AA187">
        <v>0</v>
      </c>
      <c r="AB187">
        <v>0</v>
      </c>
      <c r="AC187">
        <v>1</v>
      </c>
      <c r="AD187" t="s">
        <v>48</v>
      </c>
      <c r="AE187">
        <v>1</v>
      </c>
      <c r="AF187">
        <v>1</v>
      </c>
      <c r="AG187">
        <v>0</v>
      </c>
      <c r="AH187">
        <v>0</v>
      </c>
      <c r="AI187">
        <v>1</v>
      </c>
      <c r="AJ187">
        <v>1</v>
      </c>
      <c r="AK187">
        <v>1</v>
      </c>
      <c r="AL187">
        <v>0</v>
      </c>
      <c r="AM187">
        <v>0</v>
      </c>
      <c r="AN187">
        <v>0</v>
      </c>
      <c r="AO187" t="s">
        <v>49</v>
      </c>
      <c r="AP187">
        <v>61.9</v>
      </c>
      <c r="AQ187">
        <v>55</v>
      </c>
      <c r="AR187">
        <v>34</v>
      </c>
      <c r="AS187">
        <v>40.6</v>
      </c>
      <c r="AT187">
        <v>55</v>
      </c>
      <c r="AU187">
        <v>80</v>
      </c>
      <c r="AV187">
        <v>1</v>
      </c>
    </row>
    <row r="188" spans="1:48" x14ac:dyDescent="0.3">
      <c r="A188" t="s">
        <v>50</v>
      </c>
      <c r="B188">
        <v>1</v>
      </c>
      <c r="C188">
        <v>0</v>
      </c>
      <c r="D188">
        <v>0</v>
      </c>
      <c r="E188">
        <v>0</v>
      </c>
      <c r="F188">
        <v>0</v>
      </c>
      <c r="G188">
        <v>0</v>
      </c>
      <c r="H188">
        <v>27486.424999999999</v>
      </c>
      <c r="I188">
        <v>10.221447525412486</v>
      </c>
      <c r="J188">
        <v>1.72</v>
      </c>
      <c r="K188">
        <v>5.0884479999999996</v>
      </c>
      <c r="L188">
        <v>2.9583999999999997</v>
      </c>
      <c r="M188" t="s">
        <v>44</v>
      </c>
      <c r="N188" t="s">
        <v>51</v>
      </c>
      <c r="O188" t="s">
        <v>67</v>
      </c>
      <c r="P188">
        <v>0</v>
      </c>
      <c r="Q188">
        <v>1</v>
      </c>
      <c r="R188">
        <v>0</v>
      </c>
      <c r="S188">
        <v>0</v>
      </c>
      <c r="T188">
        <v>0</v>
      </c>
      <c r="U188" t="s">
        <v>56</v>
      </c>
      <c r="V188">
        <v>0</v>
      </c>
      <c r="W188">
        <v>1</v>
      </c>
      <c r="X188">
        <v>0</v>
      </c>
      <c r="Y188">
        <v>0</v>
      </c>
      <c r="Z188">
        <v>1</v>
      </c>
      <c r="AA188">
        <v>0</v>
      </c>
      <c r="AB188">
        <v>0</v>
      </c>
      <c r="AC188">
        <v>0</v>
      </c>
      <c r="AD188" t="s">
        <v>48</v>
      </c>
      <c r="AE188">
        <v>0</v>
      </c>
      <c r="AF188">
        <v>1</v>
      </c>
      <c r="AG188">
        <v>1</v>
      </c>
      <c r="AH188">
        <v>0</v>
      </c>
      <c r="AI188">
        <v>1</v>
      </c>
      <c r="AJ188">
        <v>1</v>
      </c>
      <c r="AK188">
        <v>1</v>
      </c>
      <c r="AL188">
        <v>1</v>
      </c>
      <c r="AM188">
        <v>0</v>
      </c>
      <c r="AN188">
        <v>0</v>
      </c>
      <c r="AO188" t="s">
        <v>49</v>
      </c>
      <c r="AP188">
        <v>61.9</v>
      </c>
      <c r="AQ188">
        <v>57</v>
      </c>
      <c r="AR188">
        <v>35.5</v>
      </c>
      <c r="AS188">
        <v>40.6</v>
      </c>
      <c r="AT188">
        <v>50</v>
      </c>
      <c r="AU188">
        <v>80</v>
      </c>
      <c r="AV188">
        <v>1</v>
      </c>
    </row>
    <row r="189" spans="1:48" x14ac:dyDescent="0.3">
      <c r="A189" t="s">
        <v>68</v>
      </c>
      <c r="B189">
        <v>0</v>
      </c>
      <c r="C189">
        <v>0</v>
      </c>
      <c r="D189">
        <v>1</v>
      </c>
      <c r="E189">
        <v>0</v>
      </c>
      <c r="F189">
        <v>0</v>
      </c>
      <c r="G189">
        <v>0</v>
      </c>
      <c r="H189">
        <v>10454</v>
      </c>
      <c r="I189">
        <v>9.2547399592728663</v>
      </c>
      <c r="J189">
        <v>1.2</v>
      </c>
      <c r="K189">
        <v>1.7279999999999998</v>
      </c>
      <c r="L189">
        <v>1.44</v>
      </c>
      <c r="M189" t="s">
        <v>69</v>
      </c>
      <c r="N189" t="s">
        <v>64</v>
      </c>
      <c r="O189" t="s">
        <v>52</v>
      </c>
      <c r="P189">
        <v>0</v>
      </c>
      <c r="Q189">
        <v>0</v>
      </c>
      <c r="R189">
        <v>0</v>
      </c>
      <c r="S189">
        <v>0</v>
      </c>
      <c r="T189">
        <v>1</v>
      </c>
      <c r="U189" t="s">
        <v>56</v>
      </c>
      <c r="V189">
        <v>0</v>
      </c>
      <c r="W189">
        <v>1</v>
      </c>
      <c r="X189">
        <v>0</v>
      </c>
      <c r="Y189">
        <v>0</v>
      </c>
      <c r="Z189">
        <v>1</v>
      </c>
      <c r="AA189">
        <v>0</v>
      </c>
      <c r="AB189">
        <v>0</v>
      </c>
      <c r="AC189">
        <v>0</v>
      </c>
      <c r="AD189" t="s">
        <v>57</v>
      </c>
      <c r="AE189">
        <v>1</v>
      </c>
      <c r="AF189">
        <v>1</v>
      </c>
      <c r="AG189">
        <v>0</v>
      </c>
      <c r="AH189">
        <v>1</v>
      </c>
      <c r="AI189">
        <v>1</v>
      </c>
      <c r="AJ189">
        <v>1</v>
      </c>
      <c r="AK189">
        <v>1</v>
      </c>
      <c r="AL189">
        <v>0</v>
      </c>
      <c r="AM189">
        <v>1</v>
      </c>
      <c r="AN189">
        <v>0</v>
      </c>
      <c r="AO189" t="s">
        <v>58</v>
      </c>
      <c r="AP189">
        <v>61.4</v>
      </c>
      <c r="AQ189">
        <v>55.9</v>
      </c>
      <c r="AR189">
        <v>34.299999999999997</v>
      </c>
      <c r="AS189">
        <v>40.6</v>
      </c>
      <c r="AT189">
        <v>52</v>
      </c>
      <c r="AU189">
        <v>75</v>
      </c>
      <c r="AV189">
        <v>1</v>
      </c>
    </row>
    <row r="190" spans="1:48" x14ac:dyDescent="0.3">
      <c r="A190" t="s">
        <v>50</v>
      </c>
      <c r="B190">
        <v>1</v>
      </c>
      <c r="C190">
        <v>0</v>
      </c>
      <c r="D190">
        <v>0</v>
      </c>
      <c r="E190">
        <v>0</v>
      </c>
      <c r="F190">
        <v>0</v>
      </c>
      <c r="G190">
        <v>0</v>
      </c>
      <c r="H190">
        <v>6954.0999999999995</v>
      </c>
      <c r="I190">
        <v>8.8470866926772391</v>
      </c>
      <c r="J190">
        <v>1.04</v>
      </c>
      <c r="K190">
        <v>1.1248640000000001</v>
      </c>
      <c r="L190">
        <v>1.0816000000000001</v>
      </c>
      <c r="M190" t="s">
        <v>44</v>
      </c>
      <c r="N190" t="s">
        <v>51</v>
      </c>
      <c r="O190" t="s">
        <v>52</v>
      </c>
      <c r="P190">
        <v>0</v>
      </c>
      <c r="Q190">
        <v>0</v>
      </c>
      <c r="R190">
        <v>0</v>
      </c>
      <c r="S190">
        <v>0</v>
      </c>
      <c r="T190">
        <v>1</v>
      </c>
      <c r="U190" t="s">
        <v>47</v>
      </c>
      <c r="V190">
        <v>0</v>
      </c>
      <c r="W190">
        <v>1</v>
      </c>
      <c r="X190">
        <v>0</v>
      </c>
      <c r="Y190">
        <v>0</v>
      </c>
      <c r="Z190">
        <v>0</v>
      </c>
      <c r="AA190">
        <v>1</v>
      </c>
      <c r="AB190">
        <v>0</v>
      </c>
      <c r="AC190">
        <v>0</v>
      </c>
      <c r="AD190" t="s">
        <v>62</v>
      </c>
      <c r="AE190">
        <v>1</v>
      </c>
      <c r="AF190">
        <v>1</v>
      </c>
      <c r="AG190">
        <v>0</v>
      </c>
      <c r="AH190">
        <v>0</v>
      </c>
      <c r="AI190">
        <v>0</v>
      </c>
      <c r="AJ190">
        <v>1</v>
      </c>
      <c r="AK190">
        <v>1</v>
      </c>
      <c r="AL190">
        <v>0</v>
      </c>
      <c r="AM190">
        <v>0</v>
      </c>
      <c r="AN190">
        <v>0</v>
      </c>
      <c r="AO190" t="s">
        <v>49</v>
      </c>
      <c r="AP190">
        <v>61.9</v>
      </c>
      <c r="AQ190">
        <v>57</v>
      </c>
      <c r="AR190">
        <v>35</v>
      </c>
      <c r="AS190">
        <v>41</v>
      </c>
      <c r="AT190">
        <v>55</v>
      </c>
      <c r="AU190">
        <v>80</v>
      </c>
      <c r="AV190">
        <v>1</v>
      </c>
    </row>
    <row r="191" spans="1:48" x14ac:dyDescent="0.3">
      <c r="A191" t="s">
        <v>50</v>
      </c>
      <c r="B191">
        <v>1</v>
      </c>
      <c r="C191">
        <v>0</v>
      </c>
      <c r="D191">
        <v>0</v>
      </c>
      <c r="E191">
        <v>0</v>
      </c>
      <c r="F191">
        <v>0</v>
      </c>
      <c r="G191">
        <v>0</v>
      </c>
      <c r="H191">
        <v>16088.004999999999</v>
      </c>
      <c r="I191">
        <v>9.6858292422430914</v>
      </c>
      <c r="J191">
        <v>1.03</v>
      </c>
      <c r="K191">
        <v>1.092727</v>
      </c>
      <c r="L191">
        <v>1.0609</v>
      </c>
      <c r="M191" t="s">
        <v>44</v>
      </c>
      <c r="N191" t="s">
        <v>51</v>
      </c>
      <c r="O191" t="s">
        <v>65</v>
      </c>
      <c r="P191">
        <v>1</v>
      </c>
      <c r="Q191">
        <v>0</v>
      </c>
      <c r="R191">
        <v>0</v>
      </c>
      <c r="S191">
        <v>0</v>
      </c>
      <c r="T191">
        <v>0</v>
      </c>
      <c r="U191" t="s">
        <v>66</v>
      </c>
      <c r="V191">
        <v>0</v>
      </c>
      <c r="W191">
        <v>1</v>
      </c>
      <c r="X191">
        <v>0</v>
      </c>
      <c r="Y191">
        <v>0</v>
      </c>
      <c r="Z191">
        <v>0</v>
      </c>
      <c r="AA191">
        <v>0</v>
      </c>
      <c r="AB191">
        <v>1</v>
      </c>
      <c r="AC191">
        <v>0</v>
      </c>
      <c r="AD191" t="s">
        <v>62</v>
      </c>
      <c r="AE191">
        <v>1</v>
      </c>
      <c r="AF191">
        <v>1</v>
      </c>
      <c r="AG191">
        <v>1</v>
      </c>
      <c r="AH191">
        <v>0</v>
      </c>
      <c r="AI191">
        <v>0</v>
      </c>
      <c r="AJ191">
        <v>1</v>
      </c>
      <c r="AK191">
        <v>1</v>
      </c>
      <c r="AL191">
        <v>1</v>
      </c>
      <c r="AM191">
        <v>0</v>
      </c>
      <c r="AN191">
        <v>0</v>
      </c>
      <c r="AO191" t="s">
        <v>49</v>
      </c>
      <c r="AP191">
        <v>60.6</v>
      </c>
      <c r="AQ191">
        <v>57</v>
      </c>
      <c r="AR191">
        <v>33.5</v>
      </c>
      <c r="AS191">
        <v>41</v>
      </c>
      <c r="AT191">
        <v>50</v>
      </c>
      <c r="AU191">
        <v>80</v>
      </c>
      <c r="AV191">
        <v>1</v>
      </c>
    </row>
    <row r="192" spans="1:48" x14ac:dyDescent="0.3">
      <c r="A192" t="s">
        <v>68</v>
      </c>
      <c r="B192">
        <v>0</v>
      </c>
      <c r="C192">
        <v>0</v>
      </c>
      <c r="D192">
        <v>1</v>
      </c>
      <c r="E192">
        <v>0</v>
      </c>
      <c r="F192">
        <v>0</v>
      </c>
      <c r="G192">
        <v>0</v>
      </c>
      <c r="H192">
        <v>35555</v>
      </c>
      <c r="I192">
        <v>10.478836072317618</v>
      </c>
      <c r="J192">
        <v>2.11</v>
      </c>
      <c r="K192">
        <v>9.3939309999999985</v>
      </c>
      <c r="L192">
        <v>4.4520999999999997</v>
      </c>
      <c r="M192" t="s">
        <v>69</v>
      </c>
      <c r="N192" t="s">
        <v>64</v>
      </c>
      <c r="O192" t="s">
        <v>46</v>
      </c>
      <c r="P192">
        <v>0</v>
      </c>
      <c r="Q192">
        <v>0</v>
      </c>
      <c r="R192">
        <v>0</v>
      </c>
      <c r="S192">
        <v>1</v>
      </c>
      <c r="T192">
        <v>0</v>
      </c>
      <c r="U192" t="s">
        <v>47</v>
      </c>
      <c r="V192">
        <v>0</v>
      </c>
      <c r="W192">
        <v>1</v>
      </c>
      <c r="X192">
        <v>0</v>
      </c>
      <c r="Y192">
        <v>0</v>
      </c>
      <c r="Z192">
        <v>0</v>
      </c>
      <c r="AA192">
        <v>1</v>
      </c>
      <c r="AB192">
        <v>0</v>
      </c>
      <c r="AC192">
        <v>0</v>
      </c>
      <c r="AD192" t="s">
        <v>57</v>
      </c>
      <c r="AE192">
        <v>1</v>
      </c>
      <c r="AF192">
        <v>1</v>
      </c>
      <c r="AG192">
        <v>0</v>
      </c>
      <c r="AH192">
        <v>1</v>
      </c>
      <c r="AI192">
        <v>1</v>
      </c>
      <c r="AJ192">
        <v>1</v>
      </c>
      <c r="AK192">
        <v>1</v>
      </c>
      <c r="AL192">
        <v>1</v>
      </c>
      <c r="AM192">
        <v>1</v>
      </c>
      <c r="AN192">
        <v>0</v>
      </c>
      <c r="AO192" t="s">
        <v>58</v>
      </c>
      <c r="AP192">
        <v>61.5</v>
      </c>
      <c r="AQ192">
        <v>56.7</v>
      </c>
      <c r="AR192">
        <v>34.6</v>
      </c>
      <c r="AS192">
        <v>40.799999999999997</v>
      </c>
      <c r="AT192">
        <v>50</v>
      </c>
      <c r="AU192">
        <v>76</v>
      </c>
      <c r="AV192">
        <v>1</v>
      </c>
    </row>
    <row r="193" spans="1:48" x14ac:dyDescent="0.3">
      <c r="A193" t="s">
        <v>50</v>
      </c>
      <c r="B193">
        <v>1</v>
      </c>
      <c r="C193">
        <v>0</v>
      </c>
      <c r="D193">
        <v>0</v>
      </c>
      <c r="E193">
        <v>0</v>
      </c>
      <c r="F193">
        <v>0</v>
      </c>
      <c r="G193">
        <v>0</v>
      </c>
      <c r="H193">
        <v>9947.5149999999994</v>
      </c>
      <c r="I193">
        <v>9.2050780502165086</v>
      </c>
      <c r="J193">
        <v>1.21</v>
      </c>
      <c r="K193">
        <v>1.7715609999999999</v>
      </c>
      <c r="L193">
        <v>1.4641</v>
      </c>
      <c r="M193" t="s">
        <v>44</v>
      </c>
      <c r="N193" t="s">
        <v>51</v>
      </c>
      <c r="O193" t="s">
        <v>46</v>
      </c>
      <c r="P193">
        <v>0</v>
      </c>
      <c r="Q193">
        <v>0</v>
      </c>
      <c r="R193">
        <v>0</v>
      </c>
      <c r="S193">
        <v>1</v>
      </c>
      <c r="T193">
        <v>0</v>
      </c>
      <c r="U193" t="s">
        <v>47</v>
      </c>
      <c r="V193">
        <v>0</v>
      </c>
      <c r="W193">
        <v>1</v>
      </c>
      <c r="X193">
        <v>0</v>
      </c>
      <c r="Y193">
        <v>0</v>
      </c>
      <c r="Z193">
        <v>0</v>
      </c>
      <c r="AA193">
        <v>1</v>
      </c>
      <c r="AB193">
        <v>0</v>
      </c>
      <c r="AC193">
        <v>0</v>
      </c>
      <c r="AD193" t="s">
        <v>48</v>
      </c>
      <c r="AE193">
        <v>1</v>
      </c>
      <c r="AF193">
        <v>1</v>
      </c>
      <c r="AG193">
        <v>0</v>
      </c>
      <c r="AH193">
        <v>0</v>
      </c>
      <c r="AI193">
        <v>1</v>
      </c>
      <c r="AJ193">
        <v>1</v>
      </c>
      <c r="AK193">
        <v>1</v>
      </c>
      <c r="AL193">
        <v>1</v>
      </c>
      <c r="AM193">
        <v>0</v>
      </c>
      <c r="AN193">
        <v>0</v>
      </c>
      <c r="AO193" t="s">
        <v>49</v>
      </c>
      <c r="AP193">
        <v>61.2</v>
      </c>
      <c r="AQ193">
        <v>56</v>
      </c>
      <c r="AR193">
        <v>33.5</v>
      </c>
      <c r="AS193">
        <v>40.799999999999997</v>
      </c>
      <c r="AT193">
        <v>50</v>
      </c>
      <c r="AU193">
        <v>80</v>
      </c>
      <c r="AV193">
        <v>1</v>
      </c>
    </row>
    <row r="194" spans="1:48" x14ac:dyDescent="0.3">
      <c r="A194" t="s">
        <v>68</v>
      </c>
      <c r="B194">
        <v>0</v>
      </c>
      <c r="C194">
        <v>0</v>
      </c>
      <c r="D194">
        <v>1</v>
      </c>
      <c r="E194">
        <v>0</v>
      </c>
      <c r="F194">
        <v>0</v>
      </c>
      <c r="G194">
        <v>0</v>
      </c>
      <c r="H194">
        <v>34097</v>
      </c>
      <c r="I194">
        <v>10.436964682861856</v>
      </c>
      <c r="J194">
        <v>2.08</v>
      </c>
      <c r="K194">
        <v>8.9989120000000007</v>
      </c>
      <c r="L194">
        <v>4.3264000000000005</v>
      </c>
      <c r="M194" t="s">
        <v>69</v>
      </c>
      <c r="N194" t="s">
        <v>64</v>
      </c>
      <c r="O194" t="s">
        <v>52</v>
      </c>
      <c r="P194">
        <v>0</v>
      </c>
      <c r="Q194">
        <v>0</v>
      </c>
      <c r="R194">
        <v>0</v>
      </c>
      <c r="S194">
        <v>0</v>
      </c>
      <c r="T194">
        <v>1</v>
      </c>
      <c r="U194" t="s">
        <v>56</v>
      </c>
      <c r="V194">
        <v>0</v>
      </c>
      <c r="W194">
        <v>1</v>
      </c>
      <c r="X194">
        <v>0</v>
      </c>
      <c r="Y194">
        <v>0</v>
      </c>
      <c r="Z194">
        <v>1</v>
      </c>
      <c r="AA194">
        <v>0</v>
      </c>
      <c r="AB194">
        <v>0</v>
      </c>
      <c r="AC194">
        <v>0</v>
      </c>
      <c r="AD194" t="s">
        <v>70</v>
      </c>
      <c r="AE194">
        <v>1</v>
      </c>
      <c r="AF194">
        <v>1</v>
      </c>
      <c r="AG194">
        <v>1</v>
      </c>
      <c r="AH194">
        <v>1</v>
      </c>
      <c r="AI194">
        <v>1</v>
      </c>
      <c r="AJ194">
        <v>1</v>
      </c>
      <c r="AK194">
        <v>1</v>
      </c>
      <c r="AL194">
        <v>1</v>
      </c>
      <c r="AM194">
        <v>1</v>
      </c>
      <c r="AN194">
        <v>0</v>
      </c>
      <c r="AO194" t="s">
        <v>58</v>
      </c>
      <c r="AP194">
        <v>61.3</v>
      </c>
      <c r="AQ194">
        <v>56</v>
      </c>
      <c r="AR194">
        <v>34.299999999999997</v>
      </c>
      <c r="AS194">
        <v>40.700000000000003</v>
      </c>
      <c r="AT194">
        <v>50</v>
      </c>
      <c r="AU194">
        <v>77</v>
      </c>
      <c r="AV194">
        <v>1</v>
      </c>
    </row>
    <row r="195" spans="1:48" x14ac:dyDescent="0.3">
      <c r="A195" t="s">
        <v>50</v>
      </c>
      <c r="B195">
        <v>1</v>
      </c>
      <c r="C195">
        <v>0</v>
      </c>
      <c r="D195">
        <v>0</v>
      </c>
      <c r="E195">
        <v>0</v>
      </c>
      <c r="F195">
        <v>0</v>
      </c>
      <c r="G195">
        <v>0</v>
      </c>
      <c r="H195">
        <v>8518.2800000000007</v>
      </c>
      <c r="I195">
        <v>9.0499697215089956</v>
      </c>
      <c r="J195">
        <v>1.08</v>
      </c>
      <c r="K195">
        <v>1.2597120000000002</v>
      </c>
      <c r="L195">
        <v>1.1664000000000001</v>
      </c>
      <c r="M195" t="s">
        <v>44</v>
      </c>
      <c r="N195" t="s">
        <v>51</v>
      </c>
      <c r="O195" t="s">
        <v>46</v>
      </c>
      <c r="P195">
        <v>0</v>
      </c>
      <c r="Q195">
        <v>0</v>
      </c>
      <c r="R195">
        <v>0</v>
      </c>
      <c r="S195">
        <v>1</v>
      </c>
      <c r="T195">
        <v>0</v>
      </c>
      <c r="U195" t="s">
        <v>56</v>
      </c>
      <c r="V195">
        <v>0</v>
      </c>
      <c r="W195">
        <v>1</v>
      </c>
      <c r="X195">
        <v>0</v>
      </c>
      <c r="Y195">
        <v>0</v>
      </c>
      <c r="Z195">
        <v>1</v>
      </c>
      <c r="AA195">
        <v>0</v>
      </c>
      <c r="AB195">
        <v>0</v>
      </c>
      <c r="AC195">
        <v>0</v>
      </c>
      <c r="AD195" t="s">
        <v>48</v>
      </c>
      <c r="AE195">
        <v>1</v>
      </c>
      <c r="AF195">
        <v>1</v>
      </c>
      <c r="AG195">
        <v>0</v>
      </c>
      <c r="AH195">
        <v>0</v>
      </c>
      <c r="AI195">
        <v>0</v>
      </c>
      <c r="AJ195">
        <v>1</v>
      </c>
      <c r="AK195">
        <v>1</v>
      </c>
      <c r="AL195">
        <v>1</v>
      </c>
      <c r="AM195">
        <v>0</v>
      </c>
      <c r="AN195">
        <v>0</v>
      </c>
      <c r="AO195" t="s">
        <v>49</v>
      </c>
      <c r="AP195">
        <v>61.6</v>
      </c>
      <c r="AQ195">
        <v>55</v>
      </c>
      <c r="AR195">
        <v>33.5</v>
      </c>
      <c r="AS195">
        <v>41</v>
      </c>
      <c r="AT195">
        <v>50</v>
      </c>
      <c r="AU195">
        <v>80</v>
      </c>
      <c r="AV195">
        <v>1</v>
      </c>
    </row>
    <row r="196" spans="1:48" x14ac:dyDescent="0.3">
      <c r="A196" t="s">
        <v>68</v>
      </c>
      <c r="B196">
        <v>0</v>
      </c>
      <c r="C196">
        <v>0</v>
      </c>
      <c r="D196">
        <v>1</v>
      </c>
      <c r="E196">
        <v>0</v>
      </c>
      <c r="F196">
        <v>0</v>
      </c>
      <c r="G196">
        <v>0</v>
      </c>
      <c r="H196">
        <v>11621</v>
      </c>
      <c r="I196">
        <v>9.360569085222874</v>
      </c>
      <c r="J196">
        <v>1.32</v>
      </c>
      <c r="K196">
        <v>2.2999680000000002</v>
      </c>
      <c r="L196">
        <v>1.7424000000000002</v>
      </c>
      <c r="M196" t="s">
        <v>69</v>
      </c>
      <c r="N196" t="s">
        <v>64</v>
      </c>
      <c r="O196" t="s">
        <v>52</v>
      </c>
      <c r="P196">
        <v>0</v>
      </c>
      <c r="Q196">
        <v>0</v>
      </c>
      <c r="R196">
        <v>0</v>
      </c>
      <c r="S196">
        <v>0</v>
      </c>
      <c r="T196">
        <v>1</v>
      </c>
      <c r="U196" t="s">
        <v>47</v>
      </c>
      <c r="V196">
        <v>0</v>
      </c>
      <c r="W196">
        <v>1</v>
      </c>
      <c r="X196">
        <v>0</v>
      </c>
      <c r="Y196">
        <v>0</v>
      </c>
      <c r="Z196">
        <v>0</v>
      </c>
      <c r="AA196">
        <v>1</v>
      </c>
      <c r="AB196">
        <v>0</v>
      </c>
      <c r="AC196">
        <v>0</v>
      </c>
      <c r="AD196" t="s">
        <v>57</v>
      </c>
      <c r="AE196">
        <v>1</v>
      </c>
      <c r="AF196">
        <v>1</v>
      </c>
      <c r="AG196">
        <v>0</v>
      </c>
      <c r="AH196">
        <v>1</v>
      </c>
      <c r="AI196">
        <v>1</v>
      </c>
      <c r="AJ196">
        <v>1</v>
      </c>
      <c r="AK196">
        <v>1</v>
      </c>
      <c r="AL196">
        <v>1</v>
      </c>
      <c r="AM196">
        <v>1</v>
      </c>
      <c r="AN196">
        <v>1</v>
      </c>
      <c r="AO196" t="s">
        <v>58</v>
      </c>
      <c r="AP196">
        <v>61.9</v>
      </c>
      <c r="AQ196">
        <v>55</v>
      </c>
      <c r="AR196">
        <v>34.299999999999997</v>
      </c>
      <c r="AS196">
        <v>40.700000000000003</v>
      </c>
      <c r="AT196">
        <v>49</v>
      </c>
      <c r="AU196">
        <v>77</v>
      </c>
      <c r="AV196">
        <v>1</v>
      </c>
    </row>
    <row r="197" spans="1:48" x14ac:dyDescent="0.3">
      <c r="A197" t="s">
        <v>63</v>
      </c>
      <c r="B197">
        <v>0</v>
      </c>
      <c r="C197">
        <v>0</v>
      </c>
      <c r="D197">
        <v>0</v>
      </c>
      <c r="E197">
        <v>0</v>
      </c>
      <c r="F197">
        <v>0</v>
      </c>
      <c r="G197">
        <v>1</v>
      </c>
      <c r="H197">
        <v>24226</v>
      </c>
      <c r="I197">
        <v>10.095181715576748</v>
      </c>
      <c r="J197">
        <v>1.8120000000000001</v>
      </c>
      <c r="K197">
        <v>5.9494193280000003</v>
      </c>
      <c r="L197">
        <v>3.283344</v>
      </c>
      <c r="M197" t="s">
        <v>44</v>
      </c>
      <c r="N197" t="s">
        <v>64</v>
      </c>
      <c r="O197" t="s">
        <v>46</v>
      </c>
      <c r="P197">
        <v>0</v>
      </c>
      <c r="Q197">
        <v>0</v>
      </c>
      <c r="R197">
        <v>0</v>
      </c>
      <c r="S197">
        <v>1</v>
      </c>
      <c r="T197">
        <v>0</v>
      </c>
      <c r="U197" t="s">
        <v>53</v>
      </c>
      <c r="V197">
        <v>0</v>
      </c>
      <c r="W197">
        <v>1</v>
      </c>
      <c r="X197">
        <v>0</v>
      </c>
      <c r="Y197">
        <v>0</v>
      </c>
      <c r="Z197">
        <v>0</v>
      </c>
      <c r="AA197">
        <v>0</v>
      </c>
      <c r="AB197">
        <v>0</v>
      </c>
      <c r="AC197">
        <v>1</v>
      </c>
      <c r="AD197" t="s">
        <v>70</v>
      </c>
      <c r="AE197">
        <v>1</v>
      </c>
      <c r="AF197">
        <v>1</v>
      </c>
      <c r="AG197">
        <v>1</v>
      </c>
      <c r="AH197">
        <v>1</v>
      </c>
      <c r="AI197">
        <v>1</v>
      </c>
      <c r="AJ197">
        <v>1</v>
      </c>
      <c r="AK197">
        <v>1</v>
      </c>
      <c r="AL197">
        <v>0</v>
      </c>
      <c r="AM197">
        <v>1</v>
      </c>
      <c r="AN197">
        <v>0</v>
      </c>
      <c r="AO197" t="s">
        <v>58</v>
      </c>
      <c r="AP197">
        <v>61.7</v>
      </c>
      <c r="AQ197">
        <v>56.6</v>
      </c>
      <c r="AR197">
        <v>34.6</v>
      </c>
      <c r="AS197">
        <v>40.6</v>
      </c>
      <c r="AT197">
        <v>54</v>
      </c>
      <c r="AU197">
        <v>78</v>
      </c>
      <c r="AV197">
        <v>1</v>
      </c>
    </row>
    <row r="198" spans="1:48" x14ac:dyDescent="0.3">
      <c r="A198" t="s">
        <v>50</v>
      </c>
      <c r="B198">
        <v>1</v>
      </c>
      <c r="C198">
        <v>0</v>
      </c>
      <c r="D198">
        <v>0</v>
      </c>
      <c r="E198">
        <v>0</v>
      </c>
      <c r="F198">
        <v>0</v>
      </c>
      <c r="G198">
        <v>0</v>
      </c>
      <c r="H198">
        <v>13406.834999999999</v>
      </c>
      <c r="I198">
        <v>9.5035199305220246</v>
      </c>
      <c r="J198">
        <v>1.01</v>
      </c>
      <c r="K198">
        <v>1.0303010000000001</v>
      </c>
      <c r="L198">
        <v>1.0201</v>
      </c>
      <c r="M198" t="s">
        <v>44</v>
      </c>
      <c r="N198" t="s">
        <v>51</v>
      </c>
      <c r="O198" t="s">
        <v>67</v>
      </c>
      <c r="P198">
        <v>0</v>
      </c>
      <c r="Q198">
        <v>1</v>
      </c>
      <c r="R198">
        <v>0</v>
      </c>
      <c r="S198">
        <v>0</v>
      </c>
      <c r="T198">
        <v>0</v>
      </c>
      <c r="U198" t="s">
        <v>66</v>
      </c>
      <c r="V198">
        <v>0</v>
      </c>
      <c r="W198">
        <v>1</v>
      </c>
      <c r="X198">
        <v>0</v>
      </c>
      <c r="Y198">
        <v>0</v>
      </c>
      <c r="Z198">
        <v>0</v>
      </c>
      <c r="AA198">
        <v>0</v>
      </c>
      <c r="AB198">
        <v>1</v>
      </c>
      <c r="AC198">
        <v>0</v>
      </c>
      <c r="AD198" t="s">
        <v>48</v>
      </c>
      <c r="AE198">
        <v>1</v>
      </c>
      <c r="AF198">
        <v>1</v>
      </c>
      <c r="AG198">
        <v>1</v>
      </c>
      <c r="AH198">
        <v>0</v>
      </c>
      <c r="AI198">
        <v>1</v>
      </c>
      <c r="AJ198">
        <v>1</v>
      </c>
      <c r="AK198">
        <v>1</v>
      </c>
      <c r="AL198">
        <v>1</v>
      </c>
      <c r="AM198">
        <v>0</v>
      </c>
      <c r="AN198">
        <v>0</v>
      </c>
      <c r="AO198" t="s">
        <v>49</v>
      </c>
      <c r="AP198">
        <v>61.8</v>
      </c>
      <c r="AQ198">
        <v>55</v>
      </c>
      <c r="AR198">
        <v>34</v>
      </c>
      <c r="AS198">
        <v>40.799999999999997</v>
      </c>
      <c r="AT198">
        <v>50</v>
      </c>
      <c r="AU198">
        <v>80</v>
      </c>
      <c r="AV198">
        <v>1</v>
      </c>
    </row>
    <row r="199" spans="1:48" x14ac:dyDescent="0.3">
      <c r="A199" t="s">
        <v>50</v>
      </c>
      <c r="B199">
        <v>1</v>
      </c>
      <c r="C199">
        <v>0</v>
      </c>
      <c r="D199">
        <v>0</v>
      </c>
      <c r="E199">
        <v>0</v>
      </c>
      <c r="F199">
        <v>0</v>
      </c>
      <c r="G199">
        <v>0</v>
      </c>
      <c r="H199">
        <v>17982.16</v>
      </c>
      <c r="I199">
        <v>9.7971354342918087</v>
      </c>
      <c r="J199">
        <v>1.61</v>
      </c>
      <c r="K199">
        <v>4.1732810000000011</v>
      </c>
      <c r="L199">
        <v>2.5921000000000003</v>
      </c>
      <c r="M199" t="s">
        <v>44</v>
      </c>
      <c r="N199" t="s">
        <v>51</v>
      </c>
      <c r="O199" t="s">
        <v>61</v>
      </c>
      <c r="P199">
        <v>0</v>
      </c>
      <c r="Q199">
        <v>0</v>
      </c>
      <c r="R199">
        <v>1</v>
      </c>
      <c r="S199">
        <v>0</v>
      </c>
      <c r="T199">
        <v>0</v>
      </c>
      <c r="U199" t="s">
        <v>47</v>
      </c>
      <c r="V199">
        <v>0</v>
      </c>
      <c r="W199">
        <v>1</v>
      </c>
      <c r="X199">
        <v>0</v>
      </c>
      <c r="Y199">
        <v>0</v>
      </c>
      <c r="Z199">
        <v>0</v>
      </c>
      <c r="AA199">
        <v>1</v>
      </c>
      <c r="AB199">
        <v>0</v>
      </c>
      <c r="AC199">
        <v>0</v>
      </c>
      <c r="AD199" t="s">
        <v>57</v>
      </c>
      <c r="AE199">
        <v>1</v>
      </c>
      <c r="AF199">
        <v>1</v>
      </c>
      <c r="AG199">
        <v>0</v>
      </c>
      <c r="AH199">
        <v>0</v>
      </c>
      <c r="AI199">
        <v>1</v>
      </c>
      <c r="AJ199">
        <v>1</v>
      </c>
      <c r="AK199">
        <v>1</v>
      </c>
      <c r="AL199">
        <v>0</v>
      </c>
      <c r="AM199">
        <v>0</v>
      </c>
      <c r="AN199">
        <v>0</v>
      </c>
      <c r="AO199" t="s">
        <v>49</v>
      </c>
      <c r="AP199">
        <v>61.9</v>
      </c>
      <c r="AQ199">
        <v>55</v>
      </c>
      <c r="AR199">
        <v>35.5</v>
      </c>
      <c r="AS199">
        <v>40.6</v>
      </c>
      <c r="AT199">
        <v>55</v>
      </c>
      <c r="AU199">
        <v>80</v>
      </c>
      <c r="AV199">
        <v>1</v>
      </c>
    </row>
    <row r="200" spans="1:48" x14ac:dyDescent="0.3">
      <c r="A200" t="s">
        <v>50</v>
      </c>
      <c r="B200">
        <v>1</v>
      </c>
      <c r="C200">
        <v>0</v>
      </c>
      <c r="D200">
        <v>0</v>
      </c>
      <c r="E200">
        <v>0</v>
      </c>
      <c r="F200">
        <v>0</v>
      </c>
      <c r="G200">
        <v>0</v>
      </c>
      <c r="H200">
        <v>12909.41</v>
      </c>
      <c r="I200">
        <v>9.4657117817893948</v>
      </c>
      <c r="J200">
        <v>1.27</v>
      </c>
      <c r="K200">
        <v>2.0483830000000003</v>
      </c>
      <c r="L200">
        <v>1.6129</v>
      </c>
      <c r="M200" t="s">
        <v>44</v>
      </c>
      <c r="N200" t="s">
        <v>51</v>
      </c>
      <c r="O200" t="s">
        <v>46</v>
      </c>
      <c r="P200">
        <v>0</v>
      </c>
      <c r="Q200">
        <v>0</v>
      </c>
      <c r="R200">
        <v>0</v>
      </c>
      <c r="S200">
        <v>1</v>
      </c>
      <c r="T200">
        <v>0</v>
      </c>
      <c r="U200" t="s">
        <v>53</v>
      </c>
      <c r="V200">
        <v>0</v>
      </c>
      <c r="W200">
        <v>1</v>
      </c>
      <c r="X200">
        <v>0</v>
      </c>
      <c r="Y200">
        <v>0</v>
      </c>
      <c r="Z200">
        <v>0</v>
      </c>
      <c r="AA200">
        <v>0</v>
      </c>
      <c r="AB200">
        <v>0</v>
      </c>
      <c r="AC200">
        <v>1</v>
      </c>
      <c r="AD200" t="s">
        <v>48</v>
      </c>
      <c r="AE200">
        <v>0</v>
      </c>
      <c r="AF200">
        <v>1</v>
      </c>
      <c r="AG200">
        <v>0</v>
      </c>
      <c r="AH200">
        <v>0</v>
      </c>
      <c r="AI200">
        <v>1</v>
      </c>
      <c r="AJ200">
        <v>1</v>
      </c>
      <c r="AK200">
        <v>1</v>
      </c>
      <c r="AL200">
        <v>1</v>
      </c>
      <c r="AM200">
        <v>0</v>
      </c>
      <c r="AN200">
        <v>0</v>
      </c>
      <c r="AO200" t="s">
        <v>49</v>
      </c>
      <c r="AP200">
        <v>61.7</v>
      </c>
      <c r="AQ200">
        <v>57</v>
      </c>
      <c r="AR200">
        <v>35.5</v>
      </c>
      <c r="AS200">
        <v>40.799999999999997</v>
      </c>
      <c r="AT200">
        <v>50</v>
      </c>
      <c r="AU200">
        <v>80</v>
      </c>
      <c r="AV200">
        <v>1</v>
      </c>
    </row>
    <row r="201" spans="1:48" x14ac:dyDescent="0.3">
      <c r="A201" t="s">
        <v>63</v>
      </c>
      <c r="B201">
        <v>0</v>
      </c>
      <c r="C201">
        <v>0</v>
      </c>
      <c r="D201">
        <v>0</v>
      </c>
      <c r="E201">
        <v>0</v>
      </c>
      <c r="F201">
        <v>0</v>
      </c>
      <c r="G201">
        <v>1</v>
      </c>
      <c r="H201">
        <v>10646</v>
      </c>
      <c r="I201">
        <v>9.2729395137327035</v>
      </c>
      <c r="J201">
        <v>1.282</v>
      </c>
      <c r="K201">
        <v>2.1069977680000003</v>
      </c>
      <c r="L201">
        <v>1.643524</v>
      </c>
      <c r="M201" t="s">
        <v>44</v>
      </c>
      <c r="N201" t="s">
        <v>64</v>
      </c>
      <c r="O201" t="s">
        <v>46</v>
      </c>
      <c r="P201">
        <v>0</v>
      </c>
      <c r="Q201">
        <v>0</v>
      </c>
      <c r="R201">
        <v>0</v>
      </c>
      <c r="S201">
        <v>1</v>
      </c>
      <c r="T201">
        <v>0</v>
      </c>
      <c r="U201" t="s">
        <v>47</v>
      </c>
      <c r="V201">
        <v>0</v>
      </c>
      <c r="W201">
        <v>1</v>
      </c>
      <c r="X201">
        <v>0</v>
      </c>
      <c r="Y201">
        <v>0</v>
      </c>
      <c r="Z201">
        <v>0</v>
      </c>
      <c r="AA201">
        <v>1</v>
      </c>
      <c r="AB201">
        <v>0</v>
      </c>
      <c r="AC201">
        <v>0</v>
      </c>
      <c r="AD201" t="s">
        <v>57</v>
      </c>
      <c r="AE201">
        <v>1</v>
      </c>
      <c r="AF201">
        <v>1</v>
      </c>
      <c r="AG201">
        <v>0</v>
      </c>
      <c r="AH201">
        <v>1</v>
      </c>
      <c r="AI201">
        <v>1</v>
      </c>
      <c r="AJ201">
        <v>1</v>
      </c>
      <c r="AK201">
        <v>1</v>
      </c>
      <c r="AL201">
        <v>1</v>
      </c>
      <c r="AM201">
        <v>1</v>
      </c>
      <c r="AN201">
        <v>0</v>
      </c>
      <c r="AO201" t="s">
        <v>58</v>
      </c>
      <c r="AP201">
        <v>61.9</v>
      </c>
      <c r="AQ201">
        <v>55.9</v>
      </c>
      <c r="AR201">
        <v>34.799999999999997</v>
      </c>
      <c r="AS201">
        <v>40.799999999999997</v>
      </c>
      <c r="AT201">
        <v>50</v>
      </c>
      <c r="AU201">
        <v>76</v>
      </c>
      <c r="AV201">
        <v>1</v>
      </c>
    </row>
    <row r="202" spans="1:48" x14ac:dyDescent="0.3">
      <c r="A202" t="s">
        <v>50</v>
      </c>
      <c r="B202">
        <v>1</v>
      </c>
      <c r="C202">
        <v>0</v>
      </c>
      <c r="D202">
        <v>0</v>
      </c>
      <c r="E202">
        <v>0</v>
      </c>
      <c r="F202">
        <v>0</v>
      </c>
      <c r="G202">
        <v>0</v>
      </c>
      <c r="H202">
        <v>17395.099999999999</v>
      </c>
      <c r="I202">
        <v>9.7639438363479023</v>
      </c>
      <c r="J202">
        <v>1.51</v>
      </c>
      <c r="K202">
        <v>3.4429509999999999</v>
      </c>
      <c r="L202">
        <v>2.2801</v>
      </c>
      <c r="M202" t="s">
        <v>44</v>
      </c>
      <c r="N202" t="s">
        <v>51</v>
      </c>
      <c r="O202" t="s">
        <v>52</v>
      </c>
      <c r="P202">
        <v>0</v>
      </c>
      <c r="Q202">
        <v>0</v>
      </c>
      <c r="R202">
        <v>0</v>
      </c>
      <c r="S202">
        <v>0</v>
      </c>
      <c r="T202">
        <v>1</v>
      </c>
      <c r="U202" t="s">
        <v>71</v>
      </c>
      <c r="V202">
        <v>1</v>
      </c>
      <c r="W202">
        <v>0</v>
      </c>
      <c r="X202">
        <v>0</v>
      </c>
      <c r="Y202">
        <v>1</v>
      </c>
      <c r="Z202">
        <v>0</v>
      </c>
      <c r="AA202">
        <v>0</v>
      </c>
      <c r="AB202">
        <v>0</v>
      </c>
      <c r="AC202">
        <v>0</v>
      </c>
      <c r="AD202" t="s">
        <v>48</v>
      </c>
      <c r="AE202">
        <v>0</v>
      </c>
      <c r="AF202">
        <v>1</v>
      </c>
      <c r="AG202">
        <v>1</v>
      </c>
      <c r="AH202">
        <v>0</v>
      </c>
      <c r="AI202">
        <v>1</v>
      </c>
      <c r="AJ202">
        <v>1</v>
      </c>
      <c r="AK202">
        <v>1</v>
      </c>
      <c r="AL202">
        <v>0</v>
      </c>
      <c r="AM202">
        <v>0</v>
      </c>
      <c r="AN202">
        <v>0</v>
      </c>
      <c r="AO202" t="s">
        <v>49</v>
      </c>
      <c r="AP202">
        <v>61.2</v>
      </c>
      <c r="AQ202">
        <v>57</v>
      </c>
      <c r="AR202">
        <v>34</v>
      </c>
      <c r="AS202">
        <v>40.799999999999997</v>
      </c>
      <c r="AT202">
        <v>55</v>
      </c>
      <c r="AU202">
        <v>80</v>
      </c>
      <c r="AV202">
        <v>1</v>
      </c>
    </row>
    <row r="203" spans="1:48" x14ac:dyDescent="0.3">
      <c r="A203" t="s">
        <v>63</v>
      </c>
      <c r="B203">
        <v>0</v>
      </c>
      <c r="C203">
        <v>0</v>
      </c>
      <c r="D203">
        <v>0</v>
      </c>
      <c r="E203">
        <v>0</v>
      </c>
      <c r="F203">
        <v>0</v>
      </c>
      <c r="G203">
        <v>1</v>
      </c>
      <c r="H203">
        <v>8279</v>
      </c>
      <c r="I203">
        <v>9.0214774671388067</v>
      </c>
      <c r="J203">
        <v>1.1359999999999999</v>
      </c>
      <c r="K203">
        <v>1.4660034559999997</v>
      </c>
      <c r="L203">
        <v>1.2904959999999999</v>
      </c>
      <c r="M203" t="s">
        <v>44</v>
      </c>
      <c r="N203" t="s">
        <v>64</v>
      </c>
      <c r="O203" t="s">
        <v>52</v>
      </c>
      <c r="P203">
        <v>0</v>
      </c>
      <c r="Q203">
        <v>0</v>
      </c>
      <c r="R203">
        <v>0</v>
      </c>
      <c r="S203">
        <v>0</v>
      </c>
      <c r="T203">
        <v>1</v>
      </c>
      <c r="U203" t="s">
        <v>47</v>
      </c>
      <c r="V203">
        <v>0</v>
      </c>
      <c r="W203">
        <v>1</v>
      </c>
      <c r="X203">
        <v>0</v>
      </c>
      <c r="Y203">
        <v>0</v>
      </c>
      <c r="Z203">
        <v>0</v>
      </c>
      <c r="AA203">
        <v>1</v>
      </c>
      <c r="AB203">
        <v>0</v>
      </c>
      <c r="AC203">
        <v>0</v>
      </c>
      <c r="AD203" t="s">
        <v>57</v>
      </c>
      <c r="AE203">
        <v>1</v>
      </c>
      <c r="AF203">
        <v>1</v>
      </c>
      <c r="AG203">
        <v>0</v>
      </c>
      <c r="AH203">
        <v>1</v>
      </c>
      <c r="AI203">
        <v>1</v>
      </c>
      <c r="AJ203">
        <v>1</v>
      </c>
      <c r="AK203">
        <v>1</v>
      </c>
      <c r="AL203">
        <v>0</v>
      </c>
      <c r="AM203">
        <v>1</v>
      </c>
      <c r="AN203">
        <v>1</v>
      </c>
      <c r="AO203" t="s">
        <v>58</v>
      </c>
      <c r="AP203">
        <v>61.2</v>
      </c>
      <c r="AQ203">
        <v>57</v>
      </c>
      <c r="AR203">
        <v>34.299999999999997</v>
      </c>
      <c r="AS203">
        <v>40.6</v>
      </c>
      <c r="AT203">
        <v>54</v>
      </c>
      <c r="AU203">
        <v>77</v>
      </c>
      <c r="AV203">
        <v>1</v>
      </c>
    </row>
    <row r="204" spans="1:48" x14ac:dyDescent="0.3">
      <c r="A204" t="s">
        <v>59</v>
      </c>
      <c r="B204">
        <v>0</v>
      </c>
      <c r="C204">
        <v>0</v>
      </c>
      <c r="D204">
        <v>0</v>
      </c>
      <c r="E204">
        <v>0</v>
      </c>
      <c r="F204">
        <v>1</v>
      </c>
      <c r="G204">
        <v>0</v>
      </c>
      <c r="H204">
        <v>8440</v>
      </c>
      <c r="I204">
        <v>9.0407375875900033</v>
      </c>
      <c r="J204">
        <v>1.1399999999999999</v>
      </c>
      <c r="K204">
        <v>1.4815439999999995</v>
      </c>
      <c r="L204">
        <v>1.2995999999999999</v>
      </c>
      <c r="M204" t="s">
        <v>44</v>
      </c>
      <c r="N204" t="s">
        <v>60</v>
      </c>
      <c r="O204" t="s">
        <v>46</v>
      </c>
      <c r="P204">
        <v>0</v>
      </c>
      <c r="Q204">
        <v>0</v>
      </c>
      <c r="R204">
        <v>0</v>
      </c>
      <c r="S204">
        <v>1</v>
      </c>
      <c r="T204">
        <v>0</v>
      </c>
      <c r="U204" t="s">
        <v>47</v>
      </c>
      <c r="V204">
        <v>0</v>
      </c>
      <c r="W204">
        <v>1</v>
      </c>
      <c r="X204">
        <v>0</v>
      </c>
      <c r="Y204">
        <v>0</v>
      </c>
      <c r="Z204">
        <v>0</v>
      </c>
      <c r="AA204">
        <v>1</v>
      </c>
      <c r="AB204">
        <v>0</v>
      </c>
      <c r="AC204">
        <v>0</v>
      </c>
      <c r="AD204" t="s">
        <v>62</v>
      </c>
      <c r="AE204">
        <v>1</v>
      </c>
      <c r="AF204">
        <v>1</v>
      </c>
      <c r="AG204">
        <v>0</v>
      </c>
      <c r="AH204">
        <v>1</v>
      </c>
      <c r="AI204">
        <v>1</v>
      </c>
      <c r="AJ204">
        <v>1</v>
      </c>
      <c r="AK204">
        <v>1</v>
      </c>
      <c r="AL204">
        <v>0</v>
      </c>
      <c r="AM204">
        <v>1</v>
      </c>
      <c r="AN204">
        <v>0</v>
      </c>
      <c r="AO204" t="s">
        <v>58</v>
      </c>
      <c r="AP204">
        <v>61.5</v>
      </c>
      <c r="AQ204">
        <v>55.2</v>
      </c>
      <c r="AR204">
        <v>34.299999999999997</v>
      </c>
      <c r="AS204">
        <v>40.6</v>
      </c>
      <c r="AT204">
        <v>54</v>
      </c>
      <c r="AU204">
        <v>78</v>
      </c>
      <c r="AV204">
        <v>1</v>
      </c>
    </row>
    <row r="205" spans="1:48" x14ac:dyDescent="0.3">
      <c r="A205" t="s">
        <v>50</v>
      </c>
      <c r="B205">
        <v>1</v>
      </c>
      <c r="C205">
        <v>0</v>
      </c>
      <c r="D205">
        <v>0</v>
      </c>
      <c r="E205">
        <v>0</v>
      </c>
      <c r="F205">
        <v>0</v>
      </c>
      <c r="G205">
        <v>0</v>
      </c>
      <c r="H205">
        <v>9795.8250000000007</v>
      </c>
      <c r="I205">
        <v>9.1897115534780252</v>
      </c>
      <c r="J205">
        <v>1.1499999999999999</v>
      </c>
      <c r="K205">
        <v>1.5208749999999998</v>
      </c>
      <c r="L205">
        <v>1.3224999999999998</v>
      </c>
      <c r="M205" t="s">
        <v>44</v>
      </c>
      <c r="N205" t="s">
        <v>51</v>
      </c>
      <c r="O205" t="s">
        <v>61</v>
      </c>
      <c r="P205">
        <v>0</v>
      </c>
      <c r="Q205">
        <v>0</v>
      </c>
      <c r="R205">
        <v>1</v>
      </c>
      <c r="S205">
        <v>0</v>
      </c>
      <c r="T205">
        <v>0</v>
      </c>
      <c r="U205" t="s">
        <v>47</v>
      </c>
      <c r="V205">
        <v>0</v>
      </c>
      <c r="W205">
        <v>1</v>
      </c>
      <c r="X205">
        <v>0</v>
      </c>
      <c r="Y205">
        <v>0</v>
      </c>
      <c r="Z205">
        <v>0</v>
      </c>
      <c r="AA205">
        <v>1</v>
      </c>
      <c r="AB205">
        <v>0</v>
      </c>
      <c r="AC205">
        <v>0</v>
      </c>
      <c r="AD205" t="s">
        <v>62</v>
      </c>
      <c r="AE205">
        <v>1</v>
      </c>
      <c r="AF205">
        <v>1</v>
      </c>
      <c r="AG205">
        <v>0</v>
      </c>
      <c r="AH205">
        <v>0</v>
      </c>
      <c r="AI205">
        <v>1</v>
      </c>
      <c r="AJ205">
        <v>1</v>
      </c>
      <c r="AK205">
        <v>1</v>
      </c>
      <c r="AL205">
        <v>0</v>
      </c>
      <c r="AM205">
        <v>0</v>
      </c>
      <c r="AN205">
        <v>0</v>
      </c>
      <c r="AO205" t="s">
        <v>49</v>
      </c>
      <c r="AP205">
        <v>61.8</v>
      </c>
      <c r="AQ205">
        <v>57</v>
      </c>
      <c r="AR205">
        <v>35.5</v>
      </c>
      <c r="AS205">
        <v>40.6</v>
      </c>
      <c r="AT205">
        <v>55</v>
      </c>
      <c r="AU205">
        <v>80</v>
      </c>
      <c r="AV205">
        <v>1</v>
      </c>
    </row>
    <row r="206" spans="1:48" x14ac:dyDescent="0.3">
      <c r="A206" t="s">
        <v>59</v>
      </c>
      <c r="B206">
        <v>0</v>
      </c>
      <c r="C206">
        <v>0</v>
      </c>
      <c r="D206">
        <v>0</v>
      </c>
      <c r="E206">
        <v>0</v>
      </c>
      <c r="F206">
        <v>1</v>
      </c>
      <c r="G206">
        <v>0</v>
      </c>
      <c r="H206">
        <v>13770</v>
      </c>
      <c r="I206">
        <v>9.5302475917227003</v>
      </c>
      <c r="J206">
        <v>1.22</v>
      </c>
      <c r="K206">
        <v>1.8158479999999999</v>
      </c>
      <c r="L206">
        <v>1.4883999999999999</v>
      </c>
      <c r="M206" t="s">
        <v>44</v>
      </c>
      <c r="N206" t="s">
        <v>60</v>
      </c>
      <c r="O206" t="s">
        <v>65</v>
      </c>
      <c r="P206">
        <v>1</v>
      </c>
      <c r="Q206">
        <v>0</v>
      </c>
      <c r="R206">
        <v>0</v>
      </c>
      <c r="S206">
        <v>0</v>
      </c>
      <c r="T206">
        <v>0</v>
      </c>
      <c r="U206" t="s">
        <v>56</v>
      </c>
      <c r="V206">
        <v>0</v>
      </c>
      <c r="W206">
        <v>1</v>
      </c>
      <c r="X206">
        <v>0</v>
      </c>
      <c r="Y206">
        <v>0</v>
      </c>
      <c r="Z206">
        <v>1</v>
      </c>
      <c r="AA206">
        <v>0</v>
      </c>
      <c r="AB206">
        <v>0</v>
      </c>
      <c r="AC206">
        <v>0</v>
      </c>
      <c r="AD206" t="s">
        <v>62</v>
      </c>
      <c r="AE206">
        <v>1</v>
      </c>
      <c r="AF206">
        <v>1</v>
      </c>
      <c r="AG206">
        <v>1</v>
      </c>
      <c r="AH206">
        <v>1</v>
      </c>
      <c r="AI206">
        <v>1</v>
      </c>
      <c r="AJ206">
        <v>1</v>
      </c>
      <c r="AK206">
        <v>1</v>
      </c>
      <c r="AL206">
        <v>0</v>
      </c>
      <c r="AM206">
        <v>1</v>
      </c>
      <c r="AN206">
        <v>0</v>
      </c>
      <c r="AO206" t="s">
        <v>58</v>
      </c>
      <c r="AP206">
        <v>61.9</v>
      </c>
      <c r="AQ206">
        <v>54.5</v>
      </c>
      <c r="AR206">
        <v>34.299999999999997</v>
      </c>
      <c r="AS206">
        <v>40.6</v>
      </c>
      <c r="AT206">
        <v>54</v>
      </c>
      <c r="AU206">
        <v>78</v>
      </c>
      <c r="AV206">
        <v>1</v>
      </c>
    </row>
    <row r="207" spans="1:48" x14ac:dyDescent="0.3">
      <c r="A207" t="s">
        <v>43</v>
      </c>
      <c r="B207">
        <v>0</v>
      </c>
      <c r="C207">
        <v>0</v>
      </c>
      <c r="D207">
        <v>0</v>
      </c>
      <c r="E207">
        <v>1</v>
      </c>
      <c r="F207">
        <v>0</v>
      </c>
      <c r="G207">
        <v>0</v>
      </c>
      <c r="H207">
        <v>18590</v>
      </c>
      <c r="I207">
        <v>9.83037908071549</v>
      </c>
      <c r="J207">
        <v>1.51</v>
      </c>
      <c r="K207">
        <v>3.4429509999999999</v>
      </c>
      <c r="L207">
        <v>2.2801</v>
      </c>
      <c r="M207" t="s">
        <v>44</v>
      </c>
      <c r="N207" t="s">
        <v>45</v>
      </c>
      <c r="O207" t="s">
        <v>65</v>
      </c>
      <c r="P207">
        <v>1</v>
      </c>
      <c r="Q207">
        <v>0</v>
      </c>
      <c r="R207">
        <v>0</v>
      </c>
      <c r="S207">
        <v>0</v>
      </c>
      <c r="T207">
        <v>0</v>
      </c>
      <c r="U207" t="s">
        <v>56</v>
      </c>
      <c r="V207">
        <v>0</v>
      </c>
      <c r="W207">
        <v>1</v>
      </c>
      <c r="X207">
        <v>0</v>
      </c>
      <c r="Y207">
        <v>0</v>
      </c>
      <c r="Z207">
        <v>1</v>
      </c>
      <c r="AA207">
        <v>0</v>
      </c>
      <c r="AB207">
        <v>0</v>
      </c>
      <c r="AC207">
        <v>0</v>
      </c>
      <c r="AD207" t="s">
        <v>72</v>
      </c>
      <c r="AE207">
        <v>1</v>
      </c>
      <c r="AF207">
        <v>0</v>
      </c>
      <c r="AG207">
        <v>1</v>
      </c>
      <c r="AH207">
        <v>0</v>
      </c>
      <c r="AI207">
        <v>1</v>
      </c>
      <c r="AJ207">
        <v>1</v>
      </c>
      <c r="AK207">
        <v>0</v>
      </c>
      <c r="AL207">
        <v>1</v>
      </c>
      <c r="AM207">
        <v>0</v>
      </c>
      <c r="AN207">
        <v>0</v>
      </c>
      <c r="AO207" t="s">
        <v>49</v>
      </c>
      <c r="AP207">
        <v>61.4</v>
      </c>
      <c r="AQ207">
        <v>58</v>
      </c>
      <c r="AR207">
        <v>35</v>
      </c>
      <c r="AS207">
        <v>40.6</v>
      </c>
      <c r="AT207">
        <v>45</v>
      </c>
      <c r="AU207">
        <v>80</v>
      </c>
      <c r="AV207">
        <v>1</v>
      </c>
    </row>
    <row r="208" spans="1:48" x14ac:dyDescent="0.3">
      <c r="A208" t="s">
        <v>50</v>
      </c>
      <c r="B208">
        <v>1</v>
      </c>
      <c r="C208">
        <v>0</v>
      </c>
      <c r="D208">
        <v>0</v>
      </c>
      <c r="E208">
        <v>0</v>
      </c>
      <c r="F208">
        <v>0</v>
      </c>
      <c r="G208">
        <v>0</v>
      </c>
      <c r="H208">
        <v>8743.8449999999993</v>
      </c>
      <c r="I208">
        <v>9.0761053032582719</v>
      </c>
      <c r="J208">
        <v>1.04</v>
      </c>
      <c r="K208">
        <v>1.1248640000000001</v>
      </c>
      <c r="L208">
        <v>1.0816000000000001</v>
      </c>
      <c r="M208" t="s">
        <v>44</v>
      </c>
      <c r="N208" t="s">
        <v>51</v>
      </c>
      <c r="O208" t="s">
        <v>52</v>
      </c>
      <c r="P208">
        <v>0</v>
      </c>
      <c r="Q208">
        <v>0</v>
      </c>
      <c r="R208">
        <v>0</v>
      </c>
      <c r="S208">
        <v>0</v>
      </c>
      <c r="T208">
        <v>1</v>
      </c>
      <c r="U208" t="s">
        <v>66</v>
      </c>
      <c r="V208">
        <v>0</v>
      </c>
      <c r="W208">
        <v>1</v>
      </c>
      <c r="X208">
        <v>0</v>
      </c>
      <c r="Y208">
        <v>0</v>
      </c>
      <c r="Z208">
        <v>0</v>
      </c>
      <c r="AA208">
        <v>0</v>
      </c>
      <c r="AB208">
        <v>1</v>
      </c>
      <c r="AC208">
        <v>0</v>
      </c>
      <c r="AD208" t="s">
        <v>62</v>
      </c>
      <c r="AE208">
        <v>1</v>
      </c>
      <c r="AF208">
        <v>0</v>
      </c>
      <c r="AG208">
        <v>1</v>
      </c>
      <c r="AH208">
        <v>0</v>
      </c>
      <c r="AI208">
        <v>1</v>
      </c>
      <c r="AJ208">
        <v>1</v>
      </c>
      <c r="AK208">
        <v>1</v>
      </c>
      <c r="AL208">
        <v>1</v>
      </c>
      <c r="AM208">
        <v>0</v>
      </c>
      <c r="AN208">
        <v>0</v>
      </c>
      <c r="AO208" t="s">
        <v>49</v>
      </c>
      <c r="AP208">
        <v>61.8</v>
      </c>
      <c r="AQ208">
        <v>56</v>
      </c>
      <c r="AR208">
        <v>35</v>
      </c>
      <c r="AS208">
        <v>40.799999999999997</v>
      </c>
      <c r="AT208">
        <v>50</v>
      </c>
      <c r="AU208">
        <v>80</v>
      </c>
      <c r="AV208">
        <v>1</v>
      </c>
    </row>
    <row r="209" spans="1:48" x14ac:dyDescent="0.3">
      <c r="A209" t="s">
        <v>54</v>
      </c>
      <c r="B209">
        <v>0</v>
      </c>
      <c r="C209">
        <v>1</v>
      </c>
      <c r="D209">
        <v>0</v>
      </c>
      <c r="E209">
        <v>0</v>
      </c>
      <c r="F209">
        <v>0</v>
      </c>
      <c r="G209">
        <v>0</v>
      </c>
      <c r="H209">
        <v>15742</v>
      </c>
      <c r="I209">
        <v>9.6640875787023948</v>
      </c>
      <c r="J209">
        <v>1.508</v>
      </c>
      <c r="K209">
        <v>3.4292885119999998</v>
      </c>
      <c r="L209">
        <v>2.2740640000000001</v>
      </c>
      <c r="M209" t="s">
        <v>44</v>
      </c>
      <c r="N209" t="s">
        <v>55</v>
      </c>
      <c r="O209" t="s">
        <v>52</v>
      </c>
      <c r="P209">
        <v>0</v>
      </c>
      <c r="Q209">
        <v>0</v>
      </c>
      <c r="R209">
        <v>0</v>
      </c>
      <c r="S209">
        <v>0</v>
      </c>
      <c r="T209">
        <v>1</v>
      </c>
      <c r="U209" t="s">
        <v>56</v>
      </c>
      <c r="V209">
        <v>0</v>
      </c>
      <c r="W209">
        <v>1</v>
      </c>
      <c r="X209">
        <v>0</v>
      </c>
      <c r="Y209">
        <v>0</v>
      </c>
      <c r="Z209">
        <v>1</v>
      </c>
      <c r="AA209">
        <v>0</v>
      </c>
      <c r="AB209">
        <v>0</v>
      </c>
      <c r="AC209">
        <v>0</v>
      </c>
      <c r="AD209" t="s">
        <v>57</v>
      </c>
      <c r="AE209">
        <v>1</v>
      </c>
      <c r="AF209">
        <v>1</v>
      </c>
      <c r="AG209">
        <v>0</v>
      </c>
      <c r="AH209">
        <v>1</v>
      </c>
      <c r="AI209">
        <v>1</v>
      </c>
      <c r="AJ209">
        <v>1</v>
      </c>
      <c r="AK209">
        <v>1</v>
      </c>
      <c r="AL209">
        <v>1</v>
      </c>
      <c r="AM209">
        <v>1</v>
      </c>
      <c r="AN209">
        <v>1</v>
      </c>
      <c r="AO209" t="s">
        <v>58</v>
      </c>
      <c r="AP209">
        <v>61.4</v>
      </c>
      <c r="AQ209">
        <v>56</v>
      </c>
      <c r="AR209">
        <v>34.700000000000003</v>
      </c>
      <c r="AS209">
        <v>40.700000000000003</v>
      </c>
      <c r="AT209">
        <v>50</v>
      </c>
      <c r="AU209">
        <v>77</v>
      </c>
      <c r="AV209">
        <v>1</v>
      </c>
    </row>
    <row r="210" spans="1:48" x14ac:dyDescent="0.3">
      <c r="A210" t="s">
        <v>50</v>
      </c>
      <c r="B210">
        <v>1</v>
      </c>
      <c r="C210">
        <v>0</v>
      </c>
      <c r="D210">
        <v>0</v>
      </c>
      <c r="E210">
        <v>0</v>
      </c>
      <c r="F210">
        <v>0</v>
      </c>
      <c r="G210">
        <v>0</v>
      </c>
      <c r="H210">
        <v>9421.5249999999996</v>
      </c>
      <c r="I210">
        <v>9.1507522440643054</v>
      </c>
      <c r="J210">
        <v>1.03</v>
      </c>
      <c r="K210">
        <v>1.092727</v>
      </c>
      <c r="L210">
        <v>1.0609</v>
      </c>
      <c r="M210" t="s">
        <v>44</v>
      </c>
      <c r="N210" t="s">
        <v>51</v>
      </c>
      <c r="O210" t="s">
        <v>67</v>
      </c>
      <c r="P210">
        <v>0</v>
      </c>
      <c r="Q210">
        <v>1</v>
      </c>
      <c r="R210">
        <v>0</v>
      </c>
      <c r="S210">
        <v>0</v>
      </c>
      <c r="T210">
        <v>0</v>
      </c>
      <c r="U210" t="s">
        <v>47</v>
      </c>
      <c r="V210">
        <v>0</v>
      </c>
      <c r="W210">
        <v>1</v>
      </c>
      <c r="X210">
        <v>0</v>
      </c>
      <c r="Y210">
        <v>0</v>
      </c>
      <c r="Z210">
        <v>0</v>
      </c>
      <c r="AA210">
        <v>1</v>
      </c>
      <c r="AB210">
        <v>0</v>
      </c>
      <c r="AC210">
        <v>0</v>
      </c>
      <c r="AD210" t="s">
        <v>48</v>
      </c>
      <c r="AE210">
        <v>1</v>
      </c>
      <c r="AF210">
        <v>1</v>
      </c>
      <c r="AG210">
        <v>0</v>
      </c>
      <c r="AH210">
        <v>0</v>
      </c>
      <c r="AI210">
        <v>1</v>
      </c>
      <c r="AJ210">
        <v>1</v>
      </c>
      <c r="AK210">
        <v>1</v>
      </c>
      <c r="AL210">
        <v>1</v>
      </c>
      <c r="AM210">
        <v>0</v>
      </c>
      <c r="AN210">
        <v>0</v>
      </c>
      <c r="AO210" t="s">
        <v>49</v>
      </c>
      <c r="AP210">
        <v>61.8</v>
      </c>
      <c r="AQ210">
        <v>57</v>
      </c>
      <c r="AR210">
        <v>35.5</v>
      </c>
      <c r="AS210">
        <v>40.6</v>
      </c>
      <c r="AT210">
        <v>50</v>
      </c>
      <c r="AU210">
        <v>80</v>
      </c>
      <c r="AV210">
        <v>1</v>
      </c>
    </row>
    <row r="211" spans="1:48" x14ac:dyDescent="0.3">
      <c r="A211" t="s">
        <v>59</v>
      </c>
      <c r="B211">
        <v>0</v>
      </c>
      <c r="C211">
        <v>0</v>
      </c>
      <c r="D211">
        <v>0</v>
      </c>
      <c r="E211">
        <v>0</v>
      </c>
      <c r="F211">
        <v>1</v>
      </c>
      <c r="G211">
        <v>0</v>
      </c>
      <c r="H211">
        <v>13330</v>
      </c>
      <c r="I211">
        <v>9.4977724131727541</v>
      </c>
      <c r="J211">
        <v>1.4</v>
      </c>
      <c r="K211">
        <v>2.7439999999999993</v>
      </c>
      <c r="L211">
        <v>1.9599999999999997</v>
      </c>
      <c r="M211" t="s">
        <v>44</v>
      </c>
      <c r="N211" t="s">
        <v>60</v>
      </c>
      <c r="O211" t="s">
        <v>61</v>
      </c>
      <c r="P211">
        <v>0</v>
      </c>
      <c r="Q211">
        <v>0</v>
      </c>
      <c r="R211">
        <v>1</v>
      </c>
      <c r="S211">
        <v>0</v>
      </c>
      <c r="T211">
        <v>0</v>
      </c>
      <c r="U211" t="s">
        <v>47</v>
      </c>
      <c r="V211">
        <v>0</v>
      </c>
      <c r="W211">
        <v>1</v>
      </c>
      <c r="X211">
        <v>0</v>
      </c>
      <c r="Y211">
        <v>0</v>
      </c>
      <c r="Z211">
        <v>0</v>
      </c>
      <c r="AA211">
        <v>1</v>
      </c>
      <c r="AB211">
        <v>0</v>
      </c>
      <c r="AC211">
        <v>0</v>
      </c>
      <c r="AD211" t="s">
        <v>62</v>
      </c>
      <c r="AE211">
        <v>0</v>
      </c>
      <c r="AF211">
        <v>1</v>
      </c>
      <c r="AG211">
        <v>0</v>
      </c>
      <c r="AH211">
        <v>1</v>
      </c>
      <c r="AI211">
        <v>1</v>
      </c>
      <c r="AJ211">
        <v>1</v>
      </c>
      <c r="AK211">
        <v>1</v>
      </c>
      <c r="AL211">
        <v>0</v>
      </c>
      <c r="AM211">
        <v>1</v>
      </c>
      <c r="AN211">
        <v>0</v>
      </c>
      <c r="AO211" t="s">
        <v>58</v>
      </c>
      <c r="AP211">
        <v>61.5</v>
      </c>
      <c r="AQ211">
        <v>56.8</v>
      </c>
      <c r="AR211">
        <v>34.299999999999997</v>
      </c>
      <c r="AS211">
        <v>40.700000000000003</v>
      </c>
      <c r="AT211">
        <v>52</v>
      </c>
      <c r="AU211">
        <v>78</v>
      </c>
      <c r="AV211">
        <v>1</v>
      </c>
    </row>
    <row r="212" spans="1:48" x14ac:dyDescent="0.3">
      <c r="A212" t="s">
        <v>54</v>
      </c>
      <c r="B212">
        <v>0</v>
      </c>
      <c r="C212">
        <v>1</v>
      </c>
      <c r="D212">
        <v>0</v>
      </c>
      <c r="E212">
        <v>0</v>
      </c>
      <c r="F212">
        <v>0</v>
      </c>
      <c r="G212">
        <v>0</v>
      </c>
      <c r="H212">
        <v>12286</v>
      </c>
      <c r="I212">
        <v>9.4162156817238731</v>
      </c>
      <c r="J212">
        <v>1.0069999999999999</v>
      </c>
      <c r="K212">
        <v>1.0211473429999998</v>
      </c>
      <c r="L212">
        <v>1.0140489999999998</v>
      </c>
      <c r="M212" t="s">
        <v>44</v>
      </c>
      <c r="N212" t="s">
        <v>55</v>
      </c>
      <c r="O212" t="s">
        <v>67</v>
      </c>
      <c r="P212">
        <v>0</v>
      </c>
      <c r="Q212">
        <v>1</v>
      </c>
      <c r="R212">
        <v>0</v>
      </c>
      <c r="S212">
        <v>0</v>
      </c>
      <c r="T212">
        <v>0</v>
      </c>
      <c r="U212" t="s">
        <v>53</v>
      </c>
      <c r="V212">
        <v>0</v>
      </c>
      <c r="W212">
        <v>1</v>
      </c>
      <c r="X212">
        <v>0</v>
      </c>
      <c r="Y212">
        <v>0</v>
      </c>
      <c r="Z212">
        <v>0</v>
      </c>
      <c r="AA212">
        <v>0</v>
      </c>
      <c r="AB212">
        <v>0</v>
      </c>
      <c r="AC212">
        <v>1</v>
      </c>
      <c r="AD212" t="s">
        <v>57</v>
      </c>
      <c r="AE212">
        <v>1</v>
      </c>
      <c r="AF212">
        <v>1</v>
      </c>
      <c r="AG212">
        <v>1</v>
      </c>
      <c r="AH212">
        <v>1</v>
      </c>
      <c r="AI212">
        <v>1</v>
      </c>
      <c r="AJ212">
        <v>1</v>
      </c>
      <c r="AK212">
        <v>0</v>
      </c>
      <c r="AL212">
        <v>0</v>
      </c>
      <c r="AM212">
        <v>0</v>
      </c>
      <c r="AN212">
        <v>0</v>
      </c>
      <c r="AO212" t="s">
        <v>58</v>
      </c>
      <c r="AP212">
        <v>60.8</v>
      </c>
      <c r="AQ212">
        <v>57.4</v>
      </c>
      <c r="AR212">
        <v>34.799999999999997</v>
      </c>
      <c r="AS212">
        <v>40.700000000000003</v>
      </c>
      <c r="AT212">
        <v>52</v>
      </c>
      <c r="AU212">
        <v>76</v>
      </c>
      <c r="AV212">
        <v>1</v>
      </c>
    </row>
    <row r="213" spans="1:48" x14ac:dyDescent="0.3">
      <c r="A213" t="s">
        <v>43</v>
      </c>
      <c r="B213">
        <v>0</v>
      </c>
      <c r="C213">
        <v>0</v>
      </c>
      <c r="D213">
        <v>0</v>
      </c>
      <c r="E213">
        <v>1</v>
      </c>
      <c r="F213">
        <v>0</v>
      </c>
      <c r="G213">
        <v>0</v>
      </c>
      <c r="H213">
        <v>18890</v>
      </c>
      <c r="I213">
        <v>9.8463879604955551</v>
      </c>
      <c r="J213">
        <v>1.21</v>
      </c>
      <c r="K213">
        <v>1.7715609999999999</v>
      </c>
      <c r="L213">
        <v>1.4641</v>
      </c>
      <c r="M213" t="s">
        <v>44</v>
      </c>
      <c r="N213" t="s">
        <v>45</v>
      </c>
      <c r="O213" t="s">
        <v>65</v>
      </c>
      <c r="P213">
        <v>1</v>
      </c>
      <c r="Q213">
        <v>0</v>
      </c>
      <c r="R213">
        <v>0</v>
      </c>
      <c r="S213">
        <v>0</v>
      </c>
      <c r="T213">
        <v>0</v>
      </c>
      <c r="U213" t="s">
        <v>71</v>
      </c>
      <c r="V213">
        <v>1</v>
      </c>
      <c r="W213">
        <v>0</v>
      </c>
      <c r="X213">
        <v>0</v>
      </c>
      <c r="Y213">
        <v>1</v>
      </c>
      <c r="Z213">
        <v>0</v>
      </c>
      <c r="AA213">
        <v>0</v>
      </c>
      <c r="AB213">
        <v>0</v>
      </c>
      <c r="AC213">
        <v>0</v>
      </c>
      <c r="AD213" t="s">
        <v>48</v>
      </c>
      <c r="AE213">
        <v>0</v>
      </c>
      <c r="AF213">
        <v>0</v>
      </c>
      <c r="AG213">
        <v>1</v>
      </c>
      <c r="AH213">
        <v>0</v>
      </c>
      <c r="AI213">
        <v>0</v>
      </c>
      <c r="AJ213">
        <v>1</v>
      </c>
      <c r="AK213">
        <v>0</v>
      </c>
      <c r="AL213">
        <v>1</v>
      </c>
      <c r="AM213">
        <v>0</v>
      </c>
      <c r="AN213">
        <v>0</v>
      </c>
      <c r="AO213" t="s">
        <v>49</v>
      </c>
      <c r="AP213">
        <v>61.3</v>
      </c>
      <c r="AQ213">
        <v>59</v>
      </c>
      <c r="AR213">
        <v>34</v>
      </c>
      <c r="AS213">
        <v>41.2</v>
      </c>
      <c r="AT213">
        <v>50</v>
      </c>
      <c r="AU213">
        <v>80</v>
      </c>
      <c r="AV213">
        <v>1</v>
      </c>
    </row>
    <row r="214" spans="1:48" x14ac:dyDescent="0.3">
      <c r="A214" t="s">
        <v>54</v>
      </c>
      <c r="B214">
        <v>0</v>
      </c>
      <c r="C214">
        <v>1</v>
      </c>
      <c r="D214">
        <v>0</v>
      </c>
      <c r="E214">
        <v>0</v>
      </c>
      <c r="F214">
        <v>0</v>
      </c>
      <c r="G214">
        <v>0</v>
      </c>
      <c r="H214">
        <v>21743</v>
      </c>
      <c r="I214">
        <v>9.9870471456350582</v>
      </c>
      <c r="J214">
        <v>1.554</v>
      </c>
      <c r="K214">
        <v>3.7527794640000005</v>
      </c>
      <c r="L214">
        <v>2.4149160000000003</v>
      </c>
      <c r="M214" t="s">
        <v>44</v>
      </c>
      <c r="N214" t="s">
        <v>55</v>
      </c>
      <c r="O214" t="s">
        <v>61</v>
      </c>
      <c r="P214">
        <v>0</v>
      </c>
      <c r="Q214">
        <v>0</v>
      </c>
      <c r="R214">
        <v>1</v>
      </c>
      <c r="S214">
        <v>0</v>
      </c>
      <c r="T214">
        <v>0</v>
      </c>
      <c r="U214" t="s">
        <v>56</v>
      </c>
      <c r="V214">
        <v>0</v>
      </c>
      <c r="W214">
        <v>1</v>
      </c>
      <c r="X214">
        <v>0</v>
      </c>
      <c r="Y214">
        <v>0</v>
      </c>
      <c r="Z214">
        <v>1</v>
      </c>
      <c r="AA214">
        <v>0</v>
      </c>
      <c r="AB214">
        <v>0</v>
      </c>
      <c r="AC214">
        <v>0</v>
      </c>
      <c r="AD214" t="s">
        <v>57</v>
      </c>
      <c r="AE214">
        <v>1</v>
      </c>
      <c r="AF214">
        <v>1</v>
      </c>
      <c r="AG214">
        <v>0</v>
      </c>
      <c r="AH214">
        <v>1</v>
      </c>
      <c r="AI214">
        <v>1</v>
      </c>
      <c r="AJ214">
        <v>1</v>
      </c>
      <c r="AK214">
        <v>1</v>
      </c>
      <c r="AL214">
        <v>0</v>
      </c>
      <c r="AM214">
        <v>1</v>
      </c>
      <c r="AN214">
        <v>1</v>
      </c>
      <c r="AO214" t="s">
        <v>58</v>
      </c>
      <c r="AP214">
        <v>61.7</v>
      </c>
      <c r="AQ214">
        <v>55.5</v>
      </c>
      <c r="AR214">
        <v>34.700000000000003</v>
      </c>
      <c r="AS214">
        <v>40.799999999999997</v>
      </c>
      <c r="AT214">
        <v>53</v>
      </c>
      <c r="AU214">
        <v>77</v>
      </c>
      <c r="AV214">
        <v>1</v>
      </c>
    </row>
    <row r="215" spans="1:48" x14ac:dyDescent="0.3">
      <c r="A215" t="s">
        <v>50</v>
      </c>
      <c r="B215">
        <v>1</v>
      </c>
      <c r="C215">
        <v>0</v>
      </c>
      <c r="D215">
        <v>0</v>
      </c>
      <c r="E215">
        <v>0</v>
      </c>
      <c r="F215">
        <v>0</v>
      </c>
      <c r="G215">
        <v>0</v>
      </c>
      <c r="H215">
        <v>8558.6649999999991</v>
      </c>
      <c r="I215">
        <v>9.0546994990291569</v>
      </c>
      <c r="J215">
        <v>1.01</v>
      </c>
      <c r="K215">
        <v>1.0303010000000001</v>
      </c>
      <c r="L215">
        <v>1.0201</v>
      </c>
      <c r="M215" t="s">
        <v>44</v>
      </c>
      <c r="N215" t="s">
        <v>51</v>
      </c>
      <c r="O215" t="s">
        <v>46</v>
      </c>
      <c r="P215">
        <v>0</v>
      </c>
      <c r="Q215">
        <v>0</v>
      </c>
      <c r="R215">
        <v>0</v>
      </c>
      <c r="S215">
        <v>1</v>
      </c>
      <c r="T215">
        <v>0</v>
      </c>
      <c r="U215" t="s">
        <v>53</v>
      </c>
      <c r="V215">
        <v>0</v>
      </c>
      <c r="W215">
        <v>1</v>
      </c>
      <c r="X215">
        <v>0</v>
      </c>
      <c r="Y215">
        <v>0</v>
      </c>
      <c r="Z215">
        <v>0</v>
      </c>
      <c r="AA215">
        <v>0</v>
      </c>
      <c r="AB215">
        <v>0</v>
      </c>
      <c r="AC215">
        <v>1</v>
      </c>
      <c r="AD215" t="s">
        <v>48</v>
      </c>
      <c r="AE215">
        <v>1</v>
      </c>
      <c r="AF215">
        <v>1</v>
      </c>
      <c r="AG215">
        <v>1</v>
      </c>
      <c r="AH215">
        <v>1</v>
      </c>
      <c r="AI215">
        <v>1</v>
      </c>
      <c r="AJ215">
        <v>1</v>
      </c>
      <c r="AK215">
        <v>1</v>
      </c>
      <c r="AL215">
        <v>1</v>
      </c>
      <c r="AM215">
        <v>1</v>
      </c>
      <c r="AN215">
        <v>0</v>
      </c>
      <c r="AO215" t="s">
        <v>49</v>
      </c>
      <c r="AP215">
        <v>61.9</v>
      </c>
      <c r="AQ215">
        <v>55</v>
      </c>
      <c r="AR215">
        <v>34.5</v>
      </c>
      <c r="AS215">
        <v>40.6</v>
      </c>
      <c r="AT215">
        <v>50</v>
      </c>
      <c r="AU215">
        <v>75</v>
      </c>
      <c r="AV215">
        <v>1</v>
      </c>
    </row>
    <row r="216" spans="1:48" x14ac:dyDescent="0.3">
      <c r="A216" t="s">
        <v>63</v>
      </c>
      <c r="B216">
        <v>0</v>
      </c>
      <c r="C216">
        <v>0</v>
      </c>
      <c r="D216">
        <v>0</v>
      </c>
      <c r="E216">
        <v>0</v>
      </c>
      <c r="F216">
        <v>0</v>
      </c>
      <c r="G216">
        <v>1</v>
      </c>
      <c r="H216">
        <v>15035</v>
      </c>
      <c r="I216">
        <v>9.6181360954226296</v>
      </c>
      <c r="J216">
        <v>1.411</v>
      </c>
      <c r="K216">
        <v>2.8091895310000004</v>
      </c>
      <c r="L216">
        <v>1.9909210000000002</v>
      </c>
      <c r="M216" t="s">
        <v>44</v>
      </c>
      <c r="N216" t="s">
        <v>64</v>
      </c>
      <c r="O216" t="s">
        <v>67</v>
      </c>
      <c r="P216">
        <v>0</v>
      </c>
      <c r="Q216">
        <v>1</v>
      </c>
      <c r="R216">
        <v>0</v>
      </c>
      <c r="S216">
        <v>0</v>
      </c>
      <c r="T216">
        <v>0</v>
      </c>
      <c r="U216" t="s">
        <v>47</v>
      </c>
      <c r="V216">
        <v>0</v>
      </c>
      <c r="W216">
        <v>1</v>
      </c>
      <c r="X216">
        <v>0</v>
      </c>
      <c r="Y216">
        <v>0</v>
      </c>
      <c r="Z216">
        <v>0</v>
      </c>
      <c r="AA216">
        <v>1</v>
      </c>
      <c r="AB216">
        <v>0</v>
      </c>
      <c r="AC216">
        <v>0</v>
      </c>
      <c r="AD216" t="s">
        <v>70</v>
      </c>
      <c r="AE216">
        <v>1</v>
      </c>
      <c r="AF216">
        <v>1</v>
      </c>
      <c r="AG216">
        <v>1</v>
      </c>
      <c r="AH216">
        <v>1</v>
      </c>
      <c r="AI216">
        <v>1</v>
      </c>
      <c r="AJ216">
        <v>1</v>
      </c>
      <c r="AK216">
        <v>1</v>
      </c>
      <c r="AL216">
        <v>0</v>
      </c>
      <c r="AM216">
        <v>1</v>
      </c>
      <c r="AN216">
        <v>0</v>
      </c>
      <c r="AO216" t="s">
        <v>58</v>
      </c>
      <c r="AP216">
        <v>61.5</v>
      </c>
      <c r="AQ216">
        <v>56.6</v>
      </c>
      <c r="AR216">
        <v>34.200000000000003</v>
      </c>
      <c r="AS216">
        <v>40.6</v>
      </c>
      <c r="AT216">
        <v>53</v>
      </c>
      <c r="AU216">
        <v>76</v>
      </c>
      <c r="AV216">
        <v>1</v>
      </c>
    </row>
    <row r="217" spans="1:48" x14ac:dyDescent="0.3">
      <c r="A217" t="s">
        <v>63</v>
      </c>
      <c r="B217">
        <v>0</v>
      </c>
      <c r="C217">
        <v>0</v>
      </c>
      <c r="D217">
        <v>0</v>
      </c>
      <c r="E217">
        <v>0</v>
      </c>
      <c r="F217">
        <v>0</v>
      </c>
      <c r="G217">
        <v>1</v>
      </c>
      <c r="H217">
        <v>22915</v>
      </c>
      <c r="I217">
        <v>10.039546996943224</v>
      </c>
      <c r="J217">
        <v>1.718</v>
      </c>
      <c r="K217">
        <v>5.0707182319999999</v>
      </c>
      <c r="L217">
        <v>2.951524</v>
      </c>
      <c r="M217" t="s">
        <v>44</v>
      </c>
      <c r="N217" t="s">
        <v>64</v>
      </c>
      <c r="O217" t="s">
        <v>61</v>
      </c>
      <c r="P217">
        <v>0</v>
      </c>
      <c r="Q217">
        <v>0</v>
      </c>
      <c r="R217">
        <v>1</v>
      </c>
      <c r="S217">
        <v>0</v>
      </c>
      <c r="T217">
        <v>0</v>
      </c>
      <c r="U217" t="s">
        <v>47</v>
      </c>
      <c r="V217">
        <v>0</v>
      </c>
      <c r="W217">
        <v>1</v>
      </c>
      <c r="X217">
        <v>0</v>
      </c>
      <c r="Y217">
        <v>0</v>
      </c>
      <c r="Z217">
        <v>0</v>
      </c>
      <c r="AA217">
        <v>1</v>
      </c>
      <c r="AB217">
        <v>0</v>
      </c>
      <c r="AC217">
        <v>0</v>
      </c>
      <c r="AD217" t="s">
        <v>57</v>
      </c>
      <c r="AE217">
        <v>1</v>
      </c>
      <c r="AF217">
        <v>1</v>
      </c>
      <c r="AG217">
        <v>0</v>
      </c>
      <c r="AH217">
        <v>1</v>
      </c>
      <c r="AI217">
        <v>1</v>
      </c>
      <c r="AJ217">
        <v>1</v>
      </c>
      <c r="AK217">
        <v>1</v>
      </c>
      <c r="AL217">
        <v>0</v>
      </c>
      <c r="AM217">
        <v>1</v>
      </c>
      <c r="AN217">
        <v>1</v>
      </c>
      <c r="AO217" t="s">
        <v>58</v>
      </c>
      <c r="AP217">
        <v>61.4</v>
      </c>
      <c r="AQ217">
        <v>56.6</v>
      </c>
      <c r="AR217">
        <v>34.799999999999997</v>
      </c>
      <c r="AS217">
        <v>40.799999999999997</v>
      </c>
      <c r="AT217">
        <v>53</v>
      </c>
      <c r="AU217">
        <v>77</v>
      </c>
      <c r="AV217">
        <v>1</v>
      </c>
    </row>
    <row r="218" spans="1:48" x14ac:dyDescent="0.3">
      <c r="A218" t="s">
        <v>50</v>
      </c>
      <c r="B218">
        <v>1</v>
      </c>
      <c r="C218">
        <v>0</v>
      </c>
      <c r="D218">
        <v>0</v>
      </c>
      <c r="E218">
        <v>0</v>
      </c>
      <c r="F218">
        <v>0</v>
      </c>
      <c r="G218">
        <v>0</v>
      </c>
      <c r="H218">
        <v>9763.32</v>
      </c>
      <c r="I218">
        <v>9.1863877854989298</v>
      </c>
      <c r="J218">
        <v>1.03</v>
      </c>
      <c r="K218">
        <v>1.092727</v>
      </c>
      <c r="L218">
        <v>1.0609</v>
      </c>
      <c r="M218" t="s">
        <v>44</v>
      </c>
      <c r="N218" t="s">
        <v>51</v>
      </c>
      <c r="O218" t="s">
        <v>46</v>
      </c>
      <c r="P218">
        <v>0</v>
      </c>
      <c r="Q218">
        <v>0</v>
      </c>
      <c r="R218">
        <v>0</v>
      </c>
      <c r="S218">
        <v>1</v>
      </c>
      <c r="T218">
        <v>0</v>
      </c>
      <c r="U218" t="s">
        <v>53</v>
      </c>
      <c r="V218">
        <v>0</v>
      </c>
      <c r="W218">
        <v>1</v>
      </c>
      <c r="X218">
        <v>0</v>
      </c>
      <c r="Y218">
        <v>0</v>
      </c>
      <c r="Z218">
        <v>0</v>
      </c>
      <c r="AA218">
        <v>0</v>
      </c>
      <c r="AB218">
        <v>0</v>
      </c>
      <c r="AC218">
        <v>1</v>
      </c>
      <c r="AD218" t="s">
        <v>48</v>
      </c>
      <c r="AE218">
        <v>1</v>
      </c>
      <c r="AF218">
        <v>0</v>
      </c>
      <c r="AG218">
        <v>1</v>
      </c>
      <c r="AH218">
        <v>0</v>
      </c>
      <c r="AI218">
        <v>1</v>
      </c>
      <c r="AJ218">
        <v>1</v>
      </c>
      <c r="AK218">
        <v>1</v>
      </c>
      <c r="AL218">
        <v>0</v>
      </c>
      <c r="AM218">
        <v>0</v>
      </c>
      <c r="AN218">
        <v>0</v>
      </c>
      <c r="AO218" t="s">
        <v>49</v>
      </c>
      <c r="AP218">
        <v>61.9</v>
      </c>
      <c r="AQ218">
        <v>57</v>
      </c>
      <c r="AR218">
        <v>35.5</v>
      </c>
      <c r="AS218">
        <v>40.6</v>
      </c>
      <c r="AT218">
        <v>55</v>
      </c>
      <c r="AU218">
        <v>80</v>
      </c>
      <c r="AV218">
        <v>1</v>
      </c>
    </row>
    <row r="219" spans="1:48" x14ac:dyDescent="0.3">
      <c r="A219" t="s">
        <v>63</v>
      </c>
      <c r="B219">
        <v>0</v>
      </c>
      <c r="C219">
        <v>0</v>
      </c>
      <c r="D219">
        <v>0</v>
      </c>
      <c r="E219">
        <v>0</v>
      </c>
      <c r="F219">
        <v>0</v>
      </c>
      <c r="G219">
        <v>1</v>
      </c>
      <c r="H219">
        <v>21431</v>
      </c>
      <c r="I219">
        <v>9.972593750934676</v>
      </c>
      <c r="J219">
        <v>1.792</v>
      </c>
      <c r="K219">
        <v>5.7545850880000007</v>
      </c>
      <c r="L219">
        <v>3.2112640000000003</v>
      </c>
      <c r="M219" t="s">
        <v>44</v>
      </c>
      <c r="N219" t="s">
        <v>64</v>
      </c>
      <c r="O219" t="s">
        <v>46</v>
      </c>
      <c r="P219">
        <v>0</v>
      </c>
      <c r="Q219">
        <v>0</v>
      </c>
      <c r="R219">
        <v>0</v>
      </c>
      <c r="S219">
        <v>1</v>
      </c>
      <c r="T219">
        <v>0</v>
      </c>
      <c r="U219" t="s">
        <v>47</v>
      </c>
      <c r="V219">
        <v>0</v>
      </c>
      <c r="W219">
        <v>1</v>
      </c>
      <c r="X219">
        <v>0</v>
      </c>
      <c r="Y219">
        <v>0</v>
      </c>
      <c r="Z219">
        <v>0</v>
      </c>
      <c r="AA219">
        <v>1</v>
      </c>
      <c r="AB219">
        <v>0</v>
      </c>
      <c r="AC219">
        <v>0</v>
      </c>
      <c r="AD219" t="s">
        <v>57</v>
      </c>
      <c r="AE219">
        <v>1</v>
      </c>
      <c r="AF219">
        <v>1</v>
      </c>
      <c r="AG219">
        <v>0</v>
      </c>
      <c r="AH219">
        <v>1</v>
      </c>
      <c r="AI219">
        <v>1</v>
      </c>
      <c r="AJ219">
        <v>1</v>
      </c>
      <c r="AK219">
        <v>1</v>
      </c>
      <c r="AL219">
        <v>0</v>
      </c>
      <c r="AM219">
        <v>1</v>
      </c>
      <c r="AN219">
        <v>1</v>
      </c>
      <c r="AO219" t="s">
        <v>58</v>
      </c>
      <c r="AP219">
        <v>61.7</v>
      </c>
      <c r="AQ219">
        <v>56.4</v>
      </c>
      <c r="AR219">
        <v>34.799999999999997</v>
      </c>
      <c r="AS219">
        <v>40.9</v>
      </c>
      <c r="AT219">
        <v>53</v>
      </c>
      <c r="AU219">
        <v>77</v>
      </c>
      <c r="AV219">
        <v>1</v>
      </c>
    </row>
    <row r="220" spans="1:48" x14ac:dyDescent="0.3">
      <c r="A220" t="s">
        <v>50</v>
      </c>
      <c r="B220">
        <v>1</v>
      </c>
      <c r="C220">
        <v>0</v>
      </c>
      <c r="D220">
        <v>0</v>
      </c>
      <c r="E220">
        <v>0</v>
      </c>
      <c r="F220">
        <v>0</v>
      </c>
      <c r="G220">
        <v>0</v>
      </c>
      <c r="H220">
        <v>9297.4149999999991</v>
      </c>
      <c r="I220">
        <v>9.1374916835148969</v>
      </c>
      <c r="J220">
        <v>1.05</v>
      </c>
      <c r="K220">
        <v>1.1576250000000001</v>
      </c>
      <c r="L220">
        <v>1.1025</v>
      </c>
      <c r="M220" t="s">
        <v>44</v>
      </c>
      <c r="N220" t="s">
        <v>51</v>
      </c>
      <c r="O220" t="s">
        <v>52</v>
      </c>
      <c r="P220">
        <v>0</v>
      </c>
      <c r="Q220">
        <v>0</v>
      </c>
      <c r="R220">
        <v>0</v>
      </c>
      <c r="S220">
        <v>0</v>
      </c>
      <c r="T220">
        <v>1</v>
      </c>
      <c r="U220" t="s">
        <v>71</v>
      </c>
      <c r="V220">
        <v>1</v>
      </c>
      <c r="W220">
        <v>0</v>
      </c>
      <c r="X220">
        <v>0</v>
      </c>
      <c r="Y220">
        <v>1</v>
      </c>
      <c r="Z220">
        <v>0</v>
      </c>
      <c r="AA220">
        <v>0</v>
      </c>
      <c r="AB220">
        <v>0</v>
      </c>
      <c r="AC220">
        <v>0</v>
      </c>
      <c r="AD220" t="s">
        <v>48</v>
      </c>
      <c r="AE220">
        <v>1</v>
      </c>
      <c r="AF220">
        <v>0</v>
      </c>
      <c r="AG220">
        <v>1</v>
      </c>
      <c r="AH220">
        <v>1</v>
      </c>
      <c r="AI220">
        <v>1</v>
      </c>
      <c r="AJ220">
        <v>1</v>
      </c>
      <c r="AK220">
        <v>1</v>
      </c>
      <c r="AL220">
        <v>1</v>
      </c>
      <c r="AM220">
        <v>1</v>
      </c>
      <c r="AN220">
        <v>0</v>
      </c>
      <c r="AO220" t="s">
        <v>49</v>
      </c>
      <c r="AP220">
        <v>61.8</v>
      </c>
      <c r="AQ220">
        <v>56</v>
      </c>
      <c r="AR220">
        <v>34.5</v>
      </c>
      <c r="AS220">
        <v>40.799999999999997</v>
      </c>
      <c r="AT220">
        <v>50</v>
      </c>
      <c r="AU220">
        <v>80</v>
      </c>
      <c r="AV220">
        <v>1</v>
      </c>
    </row>
    <row r="221" spans="1:48" x14ac:dyDescent="0.3">
      <c r="A221" t="s">
        <v>68</v>
      </c>
      <c r="B221">
        <v>0</v>
      </c>
      <c r="C221">
        <v>0</v>
      </c>
      <c r="D221">
        <v>1</v>
      </c>
      <c r="E221">
        <v>0</v>
      </c>
      <c r="F221">
        <v>0</v>
      </c>
      <c r="G221">
        <v>0</v>
      </c>
      <c r="H221">
        <v>13483</v>
      </c>
      <c r="I221">
        <v>9.5091849116340743</v>
      </c>
      <c r="J221">
        <v>1.34</v>
      </c>
      <c r="K221">
        <v>2.4061040000000005</v>
      </c>
      <c r="L221">
        <v>1.7956000000000003</v>
      </c>
      <c r="M221" t="s">
        <v>69</v>
      </c>
      <c r="N221" t="s">
        <v>64</v>
      </c>
      <c r="O221" t="s">
        <v>46</v>
      </c>
      <c r="P221">
        <v>0</v>
      </c>
      <c r="Q221">
        <v>0</v>
      </c>
      <c r="R221">
        <v>0</v>
      </c>
      <c r="S221">
        <v>1</v>
      </c>
      <c r="T221">
        <v>0</v>
      </c>
      <c r="U221" t="s">
        <v>47</v>
      </c>
      <c r="V221">
        <v>0</v>
      </c>
      <c r="W221">
        <v>1</v>
      </c>
      <c r="X221">
        <v>0</v>
      </c>
      <c r="Y221">
        <v>0</v>
      </c>
      <c r="Z221">
        <v>0</v>
      </c>
      <c r="AA221">
        <v>1</v>
      </c>
      <c r="AB221">
        <v>0</v>
      </c>
      <c r="AC221">
        <v>0</v>
      </c>
      <c r="AD221" t="s">
        <v>57</v>
      </c>
      <c r="AE221">
        <v>1</v>
      </c>
      <c r="AF221">
        <v>1</v>
      </c>
      <c r="AG221">
        <v>0</v>
      </c>
      <c r="AH221">
        <v>1</v>
      </c>
      <c r="AI221">
        <v>1</v>
      </c>
      <c r="AJ221">
        <v>1</v>
      </c>
      <c r="AK221">
        <v>1</v>
      </c>
      <c r="AL221">
        <v>1</v>
      </c>
      <c r="AM221">
        <v>1</v>
      </c>
      <c r="AN221">
        <v>1</v>
      </c>
      <c r="AO221" t="s">
        <v>58</v>
      </c>
      <c r="AP221">
        <v>61.6</v>
      </c>
      <c r="AQ221">
        <v>54.9</v>
      </c>
      <c r="AR221">
        <v>34.200000000000003</v>
      </c>
      <c r="AS221">
        <v>40.700000000000003</v>
      </c>
      <c r="AT221">
        <v>49</v>
      </c>
      <c r="AU221">
        <v>77</v>
      </c>
      <c r="AV221">
        <v>1</v>
      </c>
    </row>
    <row r="222" spans="1:48" x14ac:dyDescent="0.3">
      <c r="A222" t="s">
        <v>68</v>
      </c>
      <c r="B222">
        <v>0</v>
      </c>
      <c r="C222">
        <v>0</v>
      </c>
      <c r="D222">
        <v>1</v>
      </c>
      <c r="E222">
        <v>0</v>
      </c>
      <c r="F222">
        <v>0</v>
      </c>
      <c r="G222">
        <v>0</v>
      </c>
      <c r="H222">
        <v>10056</v>
      </c>
      <c r="I222">
        <v>9.2159247502700836</v>
      </c>
      <c r="J222">
        <v>1.02</v>
      </c>
      <c r="K222">
        <v>1.0612080000000002</v>
      </c>
      <c r="L222">
        <v>1.0404</v>
      </c>
      <c r="M222" t="s">
        <v>69</v>
      </c>
      <c r="N222" t="s">
        <v>64</v>
      </c>
      <c r="O222" t="s">
        <v>46</v>
      </c>
      <c r="P222">
        <v>0</v>
      </c>
      <c r="Q222">
        <v>0</v>
      </c>
      <c r="R222">
        <v>0</v>
      </c>
      <c r="S222">
        <v>1</v>
      </c>
      <c r="T222">
        <v>0</v>
      </c>
      <c r="U222" t="s">
        <v>56</v>
      </c>
      <c r="V222">
        <v>0</v>
      </c>
      <c r="W222">
        <v>1</v>
      </c>
      <c r="X222">
        <v>0</v>
      </c>
      <c r="Y222">
        <v>0</v>
      </c>
      <c r="Z222">
        <v>1</v>
      </c>
      <c r="AA222">
        <v>0</v>
      </c>
      <c r="AB222">
        <v>0</v>
      </c>
      <c r="AC222">
        <v>0</v>
      </c>
      <c r="AD222" t="s">
        <v>57</v>
      </c>
      <c r="AE222">
        <v>1</v>
      </c>
      <c r="AF222">
        <v>1</v>
      </c>
      <c r="AG222">
        <v>1</v>
      </c>
      <c r="AH222">
        <v>1</v>
      </c>
      <c r="AI222">
        <v>1</v>
      </c>
      <c r="AJ222">
        <v>1</v>
      </c>
      <c r="AK222">
        <v>1</v>
      </c>
      <c r="AL222">
        <v>1</v>
      </c>
      <c r="AM222">
        <v>1</v>
      </c>
      <c r="AN222">
        <v>0</v>
      </c>
      <c r="AO222" t="s">
        <v>58</v>
      </c>
      <c r="AP222">
        <v>61.5</v>
      </c>
      <c r="AQ222">
        <v>55.2</v>
      </c>
      <c r="AR222">
        <v>34.200000000000003</v>
      </c>
      <c r="AS222">
        <v>40.700000000000003</v>
      </c>
      <c r="AT222">
        <v>50</v>
      </c>
      <c r="AU222">
        <v>76</v>
      </c>
      <c r="AV222">
        <v>1</v>
      </c>
    </row>
    <row r="223" spans="1:48" x14ac:dyDescent="0.3">
      <c r="A223" t="s">
        <v>50</v>
      </c>
      <c r="B223">
        <v>1</v>
      </c>
      <c r="C223">
        <v>0</v>
      </c>
      <c r="D223">
        <v>0</v>
      </c>
      <c r="E223">
        <v>0</v>
      </c>
      <c r="F223">
        <v>0</v>
      </c>
      <c r="G223">
        <v>0</v>
      </c>
      <c r="H223">
        <v>9535.7849999999999</v>
      </c>
      <c r="I223">
        <v>9.1628068429100225</v>
      </c>
      <c r="J223">
        <v>1.1000000000000001</v>
      </c>
      <c r="K223">
        <v>1.3310000000000004</v>
      </c>
      <c r="L223">
        <v>1.2100000000000002</v>
      </c>
      <c r="M223" t="s">
        <v>44</v>
      </c>
      <c r="N223" t="s">
        <v>51</v>
      </c>
      <c r="O223" t="s">
        <v>46</v>
      </c>
      <c r="P223">
        <v>0</v>
      </c>
      <c r="Q223">
        <v>0</v>
      </c>
      <c r="R223">
        <v>0</v>
      </c>
      <c r="S223">
        <v>1</v>
      </c>
      <c r="T223">
        <v>0</v>
      </c>
      <c r="U223" t="s">
        <v>66</v>
      </c>
      <c r="V223">
        <v>0</v>
      </c>
      <c r="W223">
        <v>1</v>
      </c>
      <c r="X223">
        <v>0</v>
      </c>
      <c r="Y223">
        <v>0</v>
      </c>
      <c r="Z223">
        <v>0</v>
      </c>
      <c r="AA223">
        <v>0</v>
      </c>
      <c r="AB223">
        <v>1</v>
      </c>
      <c r="AC223">
        <v>0</v>
      </c>
      <c r="AD223" t="s">
        <v>48</v>
      </c>
      <c r="AE223">
        <v>1</v>
      </c>
      <c r="AF223">
        <v>1</v>
      </c>
      <c r="AG223">
        <v>1</v>
      </c>
      <c r="AH223">
        <v>0</v>
      </c>
      <c r="AI223">
        <v>1</v>
      </c>
      <c r="AJ223">
        <v>1</v>
      </c>
      <c r="AK223">
        <v>1</v>
      </c>
      <c r="AL223">
        <v>1</v>
      </c>
      <c r="AM223">
        <v>0</v>
      </c>
      <c r="AN223">
        <v>0</v>
      </c>
      <c r="AO223" t="s">
        <v>49</v>
      </c>
      <c r="AP223">
        <v>61.8</v>
      </c>
      <c r="AQ223">
        <v>57</v>
      </c>
      <c r="AR223">
        <v>35.5</v>
      </c>
      <c r="AS223">
        <v>40.6</v>
      </c>
      <c r="AT223">
        <v>50</v>
      </c>
      <c r="AU223">
        <v>75</v>
      </c>
      <c r="AV223">
        <v>1</v>
      </c>
    </row>
    <row r="224" spans="1:48" x14ac:dyDescent="0.3">
      <c r="A224" t="s">
        <v>50</v>
      </c>
      <c r="B224">
        <v>1</v>
      </c>
      <c r="C224">
        <v>0</v>
      </c>
      <c r="D224">
        <v>0</v>
      </c>
      <c r="E224">
        <v>0</v>
      </c>
      <c r="F224">
        <v>0</v>
      </c>
      <c r="G224">
        <v>0</v>
      </c>
      <c r="H224">
        <v>13733.855</v>
      </c>
      <c r="I224">
        <v>9.527619231384973</v>
      </c>
      <c r="J224">
        <v>1.05</v>
      </c>
      <c r="K224">
        <v>1.1576250000000001</v>
      </c>
      <c r="L224">
        <v>1.1025</v>
      </c>
      <c r="M224" t="s">
        <v>44</v>
      </c>
      <c r="N224" t="s">
        <v>51</v>
      </c>
      <c r="O224" t="s">
        <v>65</v>
      </c>
      <c r="P224">
        <v>1</v>
      </c>
      <c r="Q224">
        <v>0</v>
      </c>
      <c r="R224">
        <v>0</v>
      </c>
      <c r="S224">
        <v>0</v>
      </c>
      <c r="T224">
        <v>0</v>
      </c>
      <c r="U224" t="s">
        <v>53</v>
      </c>
      <c r="V224">
        <v>0</v>
      </c>
      <c r="W224">
        <v>1</v>
      </c>
      <c r="X224">
        <v>0</v>
      </c>
      <c r="Y224">
        <v>0</v>
      </c>
      <c r="Z224">
        <v>0</v>
      </c>
      <c r="AA224">
        <v>0</v>
      </c>
      <c r="AB224">
        <v>0</v>
      </c>
      <c r="AC224">
        <v>1</v>
      </c>
      <c r="AD224" t="s">
        <v>57</v>
      </c>
      <c r="AE224">
        <v>1</v>
      </c>
      <c r="AF224">
        <v>1</v>
      </c>
      <c r="AG224">
        <v>0</v>
      </c>
      <c r="AH224">
        <v>1</v>
      </c>
      <c r="AI224">
        <v>0</v>
      </c>
      <c r="AJ224">
        <v>1</v>
      </c>
      <c r="AK224">
        <v>1</v>
      </c>
      <c r="AL224">
        <v>0</v>
      </c>
      <c r="AM224">
        <v>0</v>
      </c>
      <c r="AN224">
        <v>0</v>
      </c>
      <c r="AO224" t="s">
        <v>49</v>
      </c>
      <c r="AP224">
        <v>61.1</v>
      </c>
      <c r="AQ224">
        <v>57</v>
      </c>
      <c r="AR224">
        <v>34.5</v>
      </c>
      <c r="AS224">
        <v>41</v>
      </c>
      <c r="AT224">
        <v>55</v>
      </c>
      <c r="AU224">
        <v>80</v>
      </c>
      <c r="AV224">
        <v>1</v>
      </c>
    </row>
    <row r="225" spans="1:48" x14ac:dyDescent="0.3">
      <c r="A225" t="s">
        <v>63</v>
      </c>
      <c r="B225">
        <v>0</v>
      </c>
      <c r="C225">
        <v>0</v>
      </c>
      <c r="D225">
        <v>0</v>
      </c>
      <c r="E225">
        <v>0</v>
      </c>
      <c r="F225">
        <v>0</v>
      </c>
      <c r="G225">
        <v>1</v>
      </c>
      <c r="H225">
        <v>11906</v>
      </c>
      <c r="I225">
        <v>9.384797753713336</v>
      </c>
      <c r="J225">
        <v>1.2030000000000001</v>
      </c>
      <c r="K225">
        <v>1.7409924270000003</v>
      </c>
      <c r="L225">
        <v>1.4472090000000002</v>
      </c>
      <c r="M225" t="s">
        <v>44</v>
      </c>
      <c r="N225" t="s">
        <v>64</v>
      </c>
      <c r="O225" t="s">
        <v>46</v>
      </c>
      <c r="P225">
        <v>0</v>
      </c>
      <c r="Q225">
        <v>0</v>
      </c>
      <c r="R225">
        <v>0</v>
      </c>
      <c r="S225">
        <v>1</v>
      </c>
      <c r="T225">
        <v>0</v>
      </c>
      <c r="U225" t="s">
        <v>53</v>
      </c>
      <c r="V225">
        <v>0</v>
      </c>
      <c r="W225">
        <v>1</v>
      </c>
      <c r="X225">
        <v>0</v>
      </c>
      <c r="Y225">
        <v>0</v>
      </c>
      <c r="Z225">
        <v>0</v>
      </c>
      <c r="AA225">
        <v>0</v>
      </c>
      <c r="AB225">
        <v>0</v>
      </c>
      <c r="AC225">
        <v>1</v>
      </c>
      <c r="AD225" t="s">
        <v>70</v>
      </c>
      <c r="AE225">
        <v>1</v>
      </c>
      <c r="AF225">
        <v>1</v>
      </c>
      <c r="AG225">
        <v>1</v>
      </c>
      <c r="AH225">
        <v>1</v>
      </c>
      <c r="AI225">
        <v>1</v>
      </c>
      <c r="AJ225">
        <v>1</v>
      </c>
      <c r="AK225">
        <v>1</v>
      </c>
      <c r="AL225">
        <v>0</v>
      </c>
      <c r="AM225">
        <v>1</v>
      </c>
      <c r="AN225">
        <v>0</v>
      </c>
      <c r="AO225" t="s">
        <v>58</v>
      </c>
      <c r="AP225">
        <v>61.7</v>
      </c>
      <c r="AQ225">
        <v>55.6</v>
      </c>
      <c r="AR225">
        <v>34.6</v>
      </c>
      <c r="AS225">
        <v>40.6</v>
      </c>
      <c r="AT225">
        <v>51</v>
      </c>
      <c r="AU225">
        <v>77</v>
      </c>
      <c r="AV225">
        <v>1</v>
      </c>
    </row>
    <row r="226" spans="1:48" x14ac:dyDescent="0.3">
      <c r="A226" t="s">
        <v>68</v>
      </c>
      <c r="B226">
        <v>0</v>
      </c>
      <c r="C226">
        <v>0</v>
      </c>
      <c r="D226">
        <v>1</v>
      </c>
      <c r="E226">
        <v>0</v>
      </c>
      <c r="F226">
        <v>0</v>
      </c>
      <c r="G226">
        <v>0</v>
      </c>
      <c r="H226">
        <v>15126</v>
      </c>
      <c r="I226">
        <v>9.624170396415975</v>
      </c>
      <c r="J226">
        <v>1.3</v>
      </c>
      <c r="K226">
        <v>2.1970000000000001</v>
      </c>
      <c r="L226">
        <v>1.6900000000000002</v>
      </c>
      <c r="M226" t="s">
        <v>69</v>
      </c>
      <c r="N226" t="s">
        <v>64</v>
      </c>
      <c r="O226" t="s">
        <v>46</v>
      </c>
      <c r="P226">
        <v>0</v>
      </c>
      <c r="Q226">
        <v>0</v>
      </c>
      <c r="R226">
        <v>0</v>
      </c>
      <c r="S226">
        <v>1</v>
      </c>
      <c r="T226">
        <v>0</v>
      </c>
      <c r="U226" t="s">
        <v>66</v>
      </c>
      <c r="V226">
        <v>0</v>
      </c>
      <c r="W226">
        <v>1</v>
      </c>
      <c r="X226">
        <v>0</v>
      </c>
      <c r="Y226">
        <v>0</v>
      </c>
      <c r="Z226">
        <v>0</v>
      </c>
      <c r="AA226">
        <v>0</v>
      </c>
      <c r="AB226">
        <v>1</v>
      </c>
      <c r="AC226">
        <v>0</v>
      </c>
      <c r="AD226" t="s">
        <v>57</v>
      </c>
      <c r="AE226">
        <v>1</v>
      </c>
      <c r="AF226">
        <v>1</v>
      </c>
      <c r="AG226">
        <v>1</v>
      </c>
      <c r="AH226">
        <v>1</v>
      </c>
      <c r="AI226">
        <v>1</v>
      </c>
      <c r="AJ226">
        <v>1</v>
      </c>
      <c r="AK226">
        <v>1</v>
      </c>
      <c r="AL226">
        <v>1</v>
      </c>
      <c r="AM226">
        <v>1</v>
      </c>
      <c r="AN226">
        <v>0</v>
      </c>
      <c r="AO226" t="s">
        <v>58</v>
      </c>
      <c r="AP226">
        <v>61.4</v>
      </c>
      <c r="AQ226">
        <v>56.5</v>
      </c>
      <c r="AR226">
        <v>34.5</v>
      </c>
      <c r="AS226">
        <v>40.799999999999997</v>
      </c>
      <c r="AT226">
        <v>46</v>
      </c>
      <c r="AU226">
        <v>76</v>
      </c>
      <c r="AV226">
        <v>1</v>
      </c>
    </row>
    <row r="227" spans="1:48" x14ac:dyDescent="0.3">
      <c r="A227" t="s">
        <v>63</v>
      </c>
      <c r="B227">
        <v>0</v>
      </c>
      <c r="C227">
        <v>0</v>
      </c>
      <c r="D227">
        <v>0</v>
      </c>
      <c r="E227">
        <v>0</v>
      </c>
      <c r="F227">
        <v>0</v>
      </c>
      <c r="G227">
        <v>1</v>
      </c>
      <c r="H227">
        <v>10836</v>
      </c>
      <c r="I227">
        <v>9.2906292032049862</v>
      </c>
      <c r="J227">
        <v>1.0129999999999999</v>
      </c>
      <c r="K227">
        <v>1.0395091969999997</v>
      </c>
      <c r="L227">
        <v>1.0261689999999999</v>
      </c>
      <c r="M227" t="s">
        <v>44</v>
      </c>
      <c r="N227" t="s">
        <v>64</v>
      </c>
      <c r="O227" t="s">
        <v>61</v>
      </c>
      <c r="P227">
        <v>0</v>
      </c>
      <c r="Q227">
        <v>0</v>
      </c>
      <c r="R227">
        <v>1</v>
      </c>
      <c r="S227">
        <v>0</v>
      </c>
      <c r="T227">
        <v>0</v>
      </c>
      <c r="U227" t="s">
        <v>53</v>
      </c>
      <c r="V227">
        <v>0</v>
      </c>
      <c r="W227">
        <v>1</v>
      </c>
      <c r="X227">
        <v>0</v>
      </c>
      <c r="Y227">
        <v>0</v>
      </c>
      <c r="Z227">
        <v>0</v>
      </c>
      <c r="AA227">
        <v>0</v>
      </c>
      <c r="AB227">
        <v>0</v>
      </c>
      <c r="AC227">
        <v>1</v>
      </c>
      <c r="AD227" t="s">
        <v>70</v>
      </c>
      <c r="AE227">
        <v>1</v>
      </c>
      <c r="AF227">
        <v>1</v>
      </c>
      <c r="AG227">
        <v>1</v>
      </c>
      <c r="AH227">
        <v>1</v>
      </c>
      <c r="AI227">
        <v>1</v>
      </c>
      <c r="AJ227">
        <v>1</v>
      </c>
      <c r="AK227">
        <v>1</v>
      </c>
      <c r="AL227">
        <v>0</v>
      </c>
      <c r="AM227">
        <v>1</v>
      </c>
      <c r="AN227">
        <v>0</v>
      </c>
      <c r="AO227" t="s">
        <v>58</v>
      </c>
      <c r="AP227">
        <v>61.8</v>
      </c>
      <c r="AQ227">
        <v>56.9</v>
      </c>
      <c r="AR227">
        <v>34.799999999999997</v>
      </c>
      <c r="AS227">
        <v>40.799999999999997</v>
      </c>
      <c r="AT227">
        <v>55</v>
      </c>
      <c r="AU227">
        <v>76</v>
      </c>
      <c r="AV227">
        <v>1</v>
      </c>
    </row>
    <row r="228" spans="1:48" x14ac:dyDescent="0.3">
      <c r="A228" t="s">
        <v>50</v>
      </c>
      <c r="B228">
        <v>1</v>
      </c>
      <c r="C228">
        <v>0</v>
      </c>
      <c r="D228">
        <v>0</v>
      </c>
      <c r="E228">
        <v>0</v>
      </c>
      <c r="F228">
        <v>0</v>
      </c>
      <c r="G228">
        <v>0</v>
      </c>
      <c r="H228">
        <v>11391.525</v>
      </c>
      <c r="I228">
        <v>9.340624936855491</v>
      </c>
      <c r="J228">
        <v>1.03</v>
      </c>
      <c r="K228">
        <v>1.092727</v>
      </c>
      <c r="L228">
        <v>1.0609</v>
      </c>
      <c r="M228" t="s">
        <v>44</v>
      </c>
      <c r="N228" t="s">
        <v>51</v>
      </c>
      <c r="O228" t="s">
        <v>65</v>
      </c>
      <c r="P228">
        <v>1</v>
      </c>
      <c r="Q228">
        <v>0</v>
      </c>
      <c r="R228">
        <v>0</v>
      </c>
      <c r="S228">
        <v>0</v>
      </c>
      <c r="T228">
        <v>0</v>
      </c>
      <c r="U228" t="s">
        <v>56</v>
      </c>
      <c r="V228">
        <v>0</v>
      </c>
      <c r="W228">
        <v>1</v>
      </c>
      <c r="X228">
        <v>0</v>
      </c>
      <c r="Y228">
        <v>0</v>
      </c>
      <c r="Z228">
        <v>1</v>
      </c>
      <c r="AA228">
        <v>0</v>
      </c>
      <c r="AB228">
        <v>0</v>
      </c>
      <c r="AC228">
        <v>0</v>
      </c>
      <c r="AD228" t="s">
        <v>57</v>
      </c>
      <c r="AE228">
        <v>1</v>
      </c>
      <c r="AF228">
        <v>1</v>
      </c>
      <c r="AG228">
        <v>0</v>
      </c>
      <c r="AH228">
        <v>0</v>
      </c>
      <c r="AI228">
        <v>0</v>
      </c>
      <c r="AJ228">
        <v>1</v>
      </c>
      <c r="AK228">
        <v>1</v>
      </c>
      <c r="AL228">
        <v>1</v>
      </c>
      <c r="AM228">
        <v>0</v>
      </c>
      <c r="AN228">
        <v>0</v>
      </c>
      <c r="AO228" t="s">
        <v>49</v>
      </c>
      <c r="AP228">
        <v>61</v>
      </c>
      <c r="AQ228">
        <v>57</v>
      </c>
      <c r="AR228">
        <v>34</v>
      </c>
      <c r="AS228">
        <v>41</v>
      </c>
      <c r="AT228">
        <v>50</v>
      </c>
      <c r="AU228">
        <v>80</v>
      </c>
      <c r="AV228">
        <v>1</v>
      </c>
    </row>
    <row r="229" spans="1:48" x14ac:dyDescent="0.3">
      <c r="A229" t="s">
        <v>50</v>
      </c>
      <c r="B229">
        <v>1</v>
      </c>
      <c r="C229">
        <v>0</v>
      </c>
      <c r="D229">
        <v>0</v>
      </c>
      <c r="E229">
        <v>0</v>
      </c>
      <c r="F229">
        <v>0</v>
      </c>
      <c r="G229">
        <v>0</v>
      </c>
      <c r="H229">
        <v>53881.47</v>
      </c>
      <c r="I229">
        <v>10.894541913002909</v>
      </c>
      <c r="J229">
        <v>1.74</v>
      </c>
      <c r="K229">
        <v>5.2680239999999996</v>
      </c>
      <c r="L229">
        <v>3.0276000000000001</v>
      </c>
      <c r="M229" t="s">
        <v>44</v>
      </c>
      <c r="N229" t="s">
        <v>51</v>
      </c>
      <c r="O229" t="s">
        <v>65</v>
      </c>
      <c r="P229">
        <v>1</v>
      </c>
      <c r="Q229">
        <v>0</v>
      </c>
      <c r="R229">
        <v>0</v>
      </c>
      <c r="S229">
        <v>0</v>
      </c>
      <c r="T229">
        <v>0</v>
      </c>
      <c r="U229" t="s">
        <v>71</v>
      </c>
      <c r="V229">
        <v>1</v>
      </c>
      <c r="W229">
        <v>0</v>
      </c>
      <c r="X229">
        <v>0</v>
      </c>
      <c r="Y229">
        <v>1</v>
      </c>
      <c r="Z229">
        <v>0</v>
      </c>
      <c r="AA229">
        <v>0</v>
      </c>
      <c r="AB229">
        <v>0</v>
      </c>
      <c r="AC229">
        <v>0</v>
      </c>
      <c r="AD229" t="s">
        <v>62</v>
      </c>
      <c r="AE229">
        <v>1</v>
      </c>
      <c r="AF229">
        <v>1</v>
      </c>
      <c r="AG229">
        <v>1</v>
      </c>
      <c r="AH229">
        <v>0</v>
      </c>
      <c r="AI229">
        <v>0</v>
      </c>
      <c r="AJ229">
        <v>1</v>
      </c>
      <c r="AK229">
        <v>1</v>
      </c>
      <c r="AL229">
        <v>1</v>
      </c>
      <c r="AM229">
        <v>0</v>
      </c>
      <c r="AN229">
        <v>0</v>
      </c>
      <c r="AO229" t="s">
        <v>49</v>
      </c>
      <c r="AP229">
        <v>61.4</v>
      </c>
      <c r="AQ229">
        <v>57</v>
      </c>
      <c r="AR229">
        <v>34</v>
      </c>
      <c r="AS229">
        <v>41</v>
      </c>
      <c r="AT229">
        <v>50</v>
      </c>
      <c r="AU229">
        <v>80</v>
      </c>
      <c r="AV229">
        <v>1</v>
      </c>
    </row>
    <row r="230" spans="1:48" x14ac:dyDescent="0.3">
      <c r="A230" t="s">
        <v>63</v>
      </c>
      <c r="B230">
        <v>0</v>
      </c>
      <c r="C230">
        <v>0</v>
      </c>
      <c r="D230">
        <v>0</v>
      </c>
      <c r="E230">
        <v>0</v>
      </c>
      <c r="F230">
        <v>0</v>
      </c>
      <c r="G230">
        <v>1</v>
      </c>
      <c r="H230">
        <v>15218</v>
      </c>
      <c r="I230">
        <v>9.6302342167364685</v>
      </c>
      <c r="J230">
        <v>1.59</v>
      </c>
      <c r="K230">
        <v>4.0196790000000009</v>
      </c>
      <c r="L230">
        <v>2.5281000000000002</v>
      </c>
      <c r="M230" t="s">
        <v>44</v>
      </c>
      <c r="N230" t="s">
        <v>64</v>
      </c>
      <c r="O230" t="s">
        <v>52</v>
      </c>
      <c r="P230">
        <v>0</v>
      </c>
      <c r="Q230">
        <v>0</v>
      </c>
      <c r="R230">
        <v>0</v>
      </c>
      <c r="S230">
        <v>0</v>
      </c>
      <c r="T230">
        <v>1</v>
      </c>
      <c r="U230" t="s">
        <v>47</v>
      </c>
      <c r="V230">
        <v>0</v>
      </c>
      <c r="W230">
        <v>1</v>
      </c>
      <c r="X230">
        <v>0</v>
      </c>
      <c r="Y230">
        <v>0</v>
      </c>
      <c r="Z230">
        <v>0</v>
      </c>
      <c r="AA230">
        <v>1</v>
      </c>
      <c r="AB230">
        <v>0</v>
      </c>
      <c r="AC230">
        <v>0</v>
      </c>
      <c r="AD230" t="s">
        <v>57</v>
      </c>
      <c r="AE230">
        <v>1</v>
      </c>
      <c r="AF230">
        <v>1</v>
      </c>
      <c r="AG230">
        <v>0</v>
      </c>
      <c r="AH230">
        <v>1</v>
      </c>
      <c r="AI230">
        <v>1</v>
      </c>
      <c r="AJ230">
        <v>1</v>
      </c>
      <c r="AK230">
        <v>1</v>
      </c>
      <c r="AL230">
        <v>1</v>
      </c>
      <c r="AM230">
        <v>1</v>
      </c>
      <c r="AN230">
        <v>0</v>
      </c>
      <c r="AO230" t="s">
        <v>58</v>
      </c>
      <c r="AP230">
        <v>61.8</v>
      </c>
      <c r="AQ230">
        <v>55.9</v>
      </c>
      <c r="AR230">
        <v>34.9</v>
      </c>
      <c r="AS230">
        <v>40.799999999999997</v>
      </c>
      <c r="AT230">
        <v>50</v>
      </c>
      <c r="AU230">
        <v>76</v>
      </c>
      <c r="AV230">
        <v>1</v>
      </c>
    </row>
    <row r="231" spans="1:48" x14ac:dyDescent="0.3">
      <c r="A231" t="s">
        <v>68</v>
      </c>
      <c r="B231">
        <v>0</v>
      </c>
      <c r="C231">
        <v>0</v>
      </c>
      <c r="D231">
        <v>1</v>
      </c>
      <c r="E231">
        <v>0</v>
      </c>
      <c r="F231">
        <v>0</v>
      </c>
      <c r="G231">
        <v>0</v>
      </c>
      <c r="H231">
        <v>27841</v>
      </c>
      <c r="I231">
        <v>10.234265033343494</v>
      </c>
      <c r="J231">
        <v>1.84</v>
      </c>
      <c r="K231">
        <v>6.2295040000000004</v>
      </c>
      <c r="L231">
        <v>3.3856000000000002</v>
      </c>
      <c r="M231" t="s">
        <v>69</v>
      </c>
      <c r="N231" t="s">
        <v>64</v>
      </c>
      <c r="O231" t="s">
        <v>46</v>
      </c>
      <c r="P231">
        <v>0</v>
      </c>
      <c r="Q231">
        <v>0</v>
      </c>
      <c r="R231">
        <v>0</v>
      </c>
      <c r="S231">
        <v>1</v>
      </c>
      <c r="T231">
        <v>0</v>
      </c>
      <c r="U231" t="s">
        <v>47</v>
      </c>
      <c r="V231">
        <v>0</v>
      </c>
      <c r="W231">
        <v>1</v>
      </c>
      <c r="X231">
        <v>0</v>
      </c>
      <c r="Y231">
        <v>0</v>
      </c>
      <c r="Z231">
        <v>0</v>
      </c>
      <c r="AA231">
        <v>1</v>
      </c>
      <c r="AB231">
        <v>0</v>
      </c>
      <c r="AC231">
        <v>0</v>
      </c>
      <c r="AD231" t="s">
        <v>57</v>
      </c>
      <c r="AE231">
        <v>1</v>
      </c>
      <c r="AF231">
        <v>1</v>
      </c>
      <c r="AG231">
        <v>1</v>
      </c>
      <c r="AH231">
        <v>1</v>
      </c>
      <c r="AI231">
        <v>1</v>
      </c>
      <c r="AJ231">
        <v>1</v>
      </c>
      <c r="AK231">
        <v>1</v>
      </c>
      <c r="AL231">
        <v>0</v>
      </c>
      <c r="AM231">
        <v>1</v>
      </c>
      <c r="AN231">
        <v>1</v>
      </c>
      <c r="AO231" t="s">
        <v>58</v>
      </c>
      <c r="AP231">
        <v>61.6</v>
      </c>
      <c r="AQ231">
        <v>56.9</v>
      </c>
      <c r="AR231">
        <v>34.5</v>
      </c>
      <c r="AS231">
        <v>40.9</v>
      </c>
      <c r="AT231">
        <v>52</v>
      </c>
      <c r="AU231">
        <v>77</v>
      </c>
      <c r="AV231">
        <v>1</v>
      </c>
    </row>
    <row r="232" spans="1:48" x14ac:dyDescent="0.3">
      <c r="A232" t="s">
        <v>59</v>
      </c>
      <c r="B232">
        <v>0</v>
      </c>
      <c r="C232">
        <v>0</v>
      </c>
      <c r="D232">
        <v>0</v>
      </c>
      <c r="E232">
        <v>0</v>
      </c>
      <c r="F232">
        <v>1</v>
      </c>
      <c r="G232">
        <v>0</v>
      </c>
      <c r="H232">
        <v>19920</v>
      </c>
      <c r="I232">
        <v>9.8994795311385886</v>
      </c>
      <c r="J232">
        <v>1.9</v>
      </c>
      <c r="K232">
        <v>6.8589999999999991</v>
      </c>
      <c r="L232">
        <v>3.61</v>
      </c>
      <c r="M232" t="s">
        <v>44</v>
      </c>
      <c r="N232" t="s">
        <v>60</v>
      </c>
      <c r="O232" t="s">
        <v>52</v>
      </c>
      <c r="P232">
        <v>0</v>
      </c>
      <c r="Q232">
        <v>0</v>
      </c>
      <c r="R232">
        <v>0</v>
      </c>
      <c r="S232">
        <v>0</v>
      </c>
      <c r="T232">
        <v>1</v>
      </c>
      <c r="U232" t="s">
        <v>47</v>
      </c>
      <c r="V232">
        <v>0</v>
      </c>
      <c r="W232">
        <v>1</v>
      </c>
      <c r="X232">
        <v>0</v>
      </c>
      <c r="Y232">
        <v>0</v>
      </c>
      <c r="Z232">
        <v>0</v>
      </c>
      <c r="AA232">
        <v>1</v>
      </c>
      <c r="AB232">
        <v>0</v>
      </c>
      <c r="AC232">
        <v>0</v>
      </c>
      <c r="AD232" t="s">
        <v>62</v>
      </c>
      <c r="AE232">
        <v>1</v>
      </c>
      <c r="AF232">
        <v>1</v>
      </c>
      <c r="AG232">
        <v>0</v>
      </c>
      <c r="AH232">
        <v>1</v>
      </c>
      <c r="AI232">
        <v>1</v>
      </c>
      <c r="AJ232">
        <v>1</v>
      </c>
      <c r="AK232">
        <v>1</v>
      </c>
      <c r="AL232">
        <v>0</v>
      </c>
      <c r="AM232">
        <v>1</v>
      </c>
      <c r="AN232">
        <v>0</v>
      </c>
      <c r="AO232" t="s">
        <v>58</v>
      </c>
      <c r="AP232">
        <v>61.2</v>
      </c>
      <c r="AQ232">
        <v>55.6</v>
      </c>
      <c r="AR232">
        <v>34.200000000000003</v>
      </c>
      <c r="AS232">
        <v>40.799999999999997</v>
      </c>
      <c r="AT232">
        <v>51</v>
      </c>
      <c r="AU232">
        <v>76</v>
      </c>
      <c r="AV232">
        <v>1</v>
      </c>
    </row>
    <row r="233" spans="1:48" x14ac:dyDescent="0.3">
      <c r="A233" t="s">
        <v>50</v>
      </c>
      <c r="B233">
        <v>1</v>
      </c>
      <c r="C233">
        <v>0</v>
      </c>
      <c r="D233">
        <v>0</v>
      </c>
      <c r="E233">
        <v>0</v>
      </c>
      <c r="F233">
        <v>0</v>
      </c>
      <c r="G233">
        <v>0</v>
      </c>
      <c r="H233">
        <v>9150.65</v>
      </c>
      <c r="I233">
        <v>9.1215801939978363</v>
      </c>
      <c r="J233">
        <v>1.03</v>
      </c>
      <c r="K233">
        <v>1.092727</v>
      </c>
      <c r="L233">
        <v>1.0609</v>
      </c>
      <c r="M233" t="s">
        <v>44</v>
      </c>
      <c r="N233" t="s">
        <v>51</v>
      </c>
      <c r="O233" t="s">
        <v>46</v>
      </c>
      <c r="P233">
        <v>0</v>
      </c>
      <c r="Q233">
        <v>0</v>
      </c>
      <c r="R233">
        <v>0</v>
      </c>
      <c r="S233">
        <v>1</v>
      </c>
      <c r="T233">
        <v>0</v>
      </c>
      <c r="U233" t="s">
        <v>66</v>
      </c>
      <c r="V233">
        <v>0</v>
      </c>
      <c r="W233">
        <v>1</v>
      </c>
      <c r="X233">
        <v>0</v>
      </c>
      <c r="Y233">
        <v>0</v>
      </c>
      <c r="Z233">
        <v>0</v>
      </c>
      <c r="AA233">
        <v>0</v>
      </c>
      <c r="AB233">
        <v>1</v>
      </c>
      <c r="AC233">
        <v>0</v>
      </c>
      <c r="AD233" t="s">
        <v>62</v>
      </c>
      <c r="AE233">
        <v>1</v>
      </c>
      <c r="AF233">
        <v>1</v>
      </c>
      <c r="AG233">
        <v>1</v>
      </c>
      <c r="AH233">
        <v>0</v>
      </c>
      <c r="AI233">
        <v>1</v>
      </c>
      <c r="AJ233">
        <v>1</v>
      </c>
      <c r="AK233">
        <v>1</v>
      </c>
      <c r="AL233">
        <v>1</v>
      </c>
      <c r="AM233">
        <v>0</v>
      </c>
      <c r="AN233">
        <v>0</v>
      </c>
      <c r="AO233" t="s">
        <v>49</v>
      </c>
      <c r="AP233">
        <v>61.6</v>
      </c>
      <c r="AQ233">
        <v>56</v>
      </c>
      <c r="AR233">
        <v>35.5</v>
      </c>
      <c r="AS233">
        <v>40.799999999999997</v>
      </c>
      <c r="AT233">
        <v>50</v>
      </c>
      <c r="AU233">
        <v>80</v>
      </c>
      <c r="AV233">
        <v>1</v>
      </c>
    </row>
    <row r="234" spans="1:48" x14ac:dyDescent="0.3">
      <c r="A234" t="s">
        <v>43</v>
      </c>
      <c r="B234">
        <v>0</v>
      </c>
      <c r="C234">
        <v>0</v>
      </c>
      <c r="D234">
        <v>0</v>
      </c>
      <c r="E234">
        <v>1</v>
      </c>
      <c r="F234">
        <v>0</v>
      </c>
      <c r="G234">
        <v>0</v>
      </c>
      <c r="H234">
        <v>8600</v>
      </c>
      <c r="I234">
        <v>9.0595174822415991</v>
      </c>
      <c r="J234">
        <v>1.1599999999999999</v>
      </c>
      <c r="K234">
        <v>1.5608959999999996</v>
      </c>
      <c r="L234">
        <v>1.3455999999999999</v>
      </c>
      <c r="M234" t="s">
        <v>44</v>
      </c>
      <c r="N234" t="s">
        <v>45</v>
      </c>
      <c r="O234" t="s">
        <v>61</v>
      </c>
      <c r="P234">
        <v>0</v>
      </c>
      <c r="Q234">
        <v>0</v>
      </c>
      <c r="R234">
        <v>1</v>
      </c>
      <c r="S234">
        <v>0</v>
      </c>
      <c r="T234">
        <v>0</v>
      </c>
      <c r="U234" t="s">
        <v>47</v>
      </c>
      <c r="V234">
        <v>0</v>
      </c>
      <c r="W234">
        <v>1</v>
      </c>
      <c r="X234">
        <v>0</v>
      </c>
      <c r="Y234">
        <v>0</v>
      </c>
      <c r="Z234">
        <v>0</v>
      </c>
      <c r="AA234">
        <v>1</v>
      </c>
      <c r="AB234">
        <v>0</v>
      </c>
      <c r="AC234">
        <v>0</v>
      </c>
      <c r="AD234" t="s">
        <v>48</v>
      </c>
      <c r="AE234">
        <v>0</v>
      </c>
      <c r="AF234">
        <v>0</v>
      </c>
      <c r="AG234">
        <v>0</v>
      </c>
      <c r="AH234">
        <v>0</v>
      </c>
      <c r="AI234">
        <v>1</v>
      </c>
      <c r="AJ234">
        <v>1</v>
      </c>
      <c r="AK234">
        <v>0</v>
      </c>
      <c r="AL234">
        <v>1</v>
      </c>
      <c r="AM234">
        <v>0</v>
      </c>
      <c r="AN234">
        <v>0</v>
      </c>
      <c r="AO234" t="s">
        <v>49</v>
      </c>
      <c r="AP234">
        <v>61.5</v>
      </c>
      <c r="AQ234">
        <v>59</v>
      </c>
      <c r="AR234">
        <v>35</v>
      </c>
      <c r="AS234">
        <v>40.799999999999997</v>
      </c>
      <c r="AT234">
        <v>45</v>
      </c>
      <c r="AU234">
        <v>80</v>
      </c>
      <c r="AV234">
        <v>1</v>
      </c>
    </row>
    <row r="235" spans="1:48" x14ac:dyDescent="0.3">
      <c r="A235" t="s">
        <v>50</v>
      </c>
      <c r="B235">
        <v>1</v>
      </c>
      <c r="C235">
        <v>0</v>
      </c>
      <c r="D235">
        <v>0</v>
      </c>
      <c r="E235">
        <v>0</v>
      </c>
      <c r="F235">
        <v>0</v>
      </c>
      <c r="G235">
        <v>0</v>
      </c>
      <c r="H235">
        <v>7987.3649999999998</v>
      </c>
      <c r="I235">
        <v>8.9856161971345099</v>
      </c>
      <c r="J235">
        <v>1</v>
      </c>
      <c r="K235">
        <v>1</v>
      </c>
      <c r="L235">
        <v>1</v>
      </c>
      <c r="M235" t="s">
        <v>44</v>
      </c>
      <c r="N235" t="s">
        <v>51</v>
      </c>
      <c r="O235" t="s">
        <v>46</v>
      </c>
      <c r="P235">
        <v>0</v>
      </c>
      <c r="Q235">
        <v>0</v>
      </c>
      <c r="R235">
        <v>0</v>
      </c>
      <c r="S235">
        <v>1</v>
      </c>
      <c r="T235">
        <v>0</v>
      </c>
      <c r="U235" t="s">
        <v>56</v>
      </c>
      <c r="V235">
        <v>0</v>
      </c>
      <c r="W235">
        <v>1</v>
      </c>
      <c r="X235">
        <v>0</v>
      </c>
      <c r="Y235">
        <v>0</v>
      </c>
      <c r="Z235">
        <v>1</v>
      </c>
      <c r="AA235">
        <v>0</v>
      </c>
      <c r="AB235">
        <v>0</v>
      </c>
      <c r="AC235">
        <v>0</v>
      </c>
      <c r="AD235" t="s">
        <v>48</v>
      </c>
      <c r="AE235">
        <v>1</v>
      </c>
      <c r="AF235">
        <v>1</v>
      </c>
      <c r="AG235">
        <v>0</v>
      </c>
      <c r="AH235">
        <v>0</v>
      </c>
      <c r="AI235">
        <v>0</v>
      </c>
      <c r="AJ235">
        <v>1</v>
      </c>
      <c r="AK235">
        <v>1</v>
      </c>
      <c r="AL235">
        <v>1</v>
      </c>
      <c r="AM235">
        <v>0</v>
      </c>
      <c r="AN235">
        <v>0</v>
      </c>
      <c r="AO235" t="s">
        <v>49</v>
      </c>
      <c r="AP235">
        <v>61.9</v>
      </c>
      <c r="AQ235">
        <v>57</v>
      </c>
      <c r="AR235">
        <v>34</v>
      </c>
      <c r="AS235">
        <v>41.2</v>
      </c>
      <c r="AT235">
        <v>50</v>
      </c>
      <c r="AU235">
        <v>80</v>
      </c>
      <c r="AV235">
        <v>1</v>
      </c>
    </row>
    <row r="236" spans="1:48" x14ac:dyDescent="0.3">
      <c r="A236" t="s">
        <v>50</v>
      </c>
      <c r="B236">
        <v>1</v>
      </c>
      <c r="C236">
        <v>0</v>
      </c>
      <c r="D236">
        <v>0</v>
      </c>
      <c r="E236">
        <v>0</v>
      </c>
      <c r="F236">
        <v>0</v>
      </c>
      <c r="G236">
        <v>0</v>
      </c>
      <c r="H236">
        <v>12149.975</v>
      </c>
      <c r="I236">
        <v>9.4050823911534085</v>
      </c>
      <c r="J236">
        <v>1.0900000000000001</v>
      </c>
      <c r="K236">
        <v>1.2950290000000002</v>
      </c>
      <c r="L236">
        <v>1.1881000000000002</v>
      </c>
      <c r="M236" t="s">
        <v>44</v>
      </c>
      <c r="N236" t="s">
        <v>51</v>
      </c>
      <c r="O236" t="s">
        <v>61</v>
      </c>
      <c r="P236">
        <v>0</v>
      </c>
      <c r="Q236">
        <v>0</v>
      </c>
      <c r="R236">
        <v>1</v>
      </c>
      <c r="S236">
        <v>0</v>
      </c>
      <c r="T236">
        <v>0</v>
      </c>
      <c r="U236" t="s">
        <v>66</v>
      </c>
      <c r="V236">
        <v>0</v>
      </c>
      <c r="W236">
        <v>1</v>
      </c>
      <c r="X236">
        <v>0</v>
      </c>
      <c r="Y236">
        <v>0</v>
      </c>
      <c r="Z236">
        <v>0</v>
      </c>
      <c r="AA236">
        <v>0</v>
      </c>
      <c r="AB236">
        <v>1</v>
      </c>
      <c r="AC236">
        <v>0</v>
      </c>
      <c r="AD236" t="s">
        <v>48</v>
      </c>
      <c r="AE236">
        <v>1</v>
      </c>
      <c r="AF236">
        <v>1</v>
      </c>
      <c r="AG236">
        <v>1</v>
      </c>
      <c r="AH236">
        <v>0</v>
      </c>
      <c r="AI236">
        <v>1</v>
      </c>
      <c r="AJ236">
        <v>1</v>
      </c>
      <c r="AK236">
        <v>1</v>
      </c>
      <c r="AL236">
        <v>1</v>
      </c>
      <c r="AM236">
        <v>0</v>
      </c>
      <c r="AN236">
        <v>0</v>
      </c>
      <c r="AO236" t="s">
        <v>49</v>
      </c>
      <c r="AP236">
        <v>61.7</v>
      </c>
      <c r="AQ236">
        <v>56</v>
      </c>
      <c r="AR236">
        <v>35</v>
      </c>
      <c r="AS236">
        <v>40.6</v>
      </c>
      <c r="AT236">
        <v>50</v>
      </c>
      <c r="AU236">
        <v>75</v>
      </c>
      <c r="AV236">
        <v>1</v>
      </c>
    </row>
    <row r="237" spans="1:48" x14ac:dyDescent="0.3">
      <c r="A237" t="s">
        <v>68</v>
      </c>
      <c r="B237">
        <v>0</v>
      </c>
      <c r="C237">
        <v>0</v>
      </c>
      <c r="D237">
        <v>1</v>
      </c>
      <c r="E237">
        <v>0</v>
      </c>
      <c r="F237">
        <v>0</v>
      </c>
      <c r="G237">
        <v>0</v>
      </c>
      <c r="H237">
        <v>17300</v>
      </c>
      <c r="I237">
        <v>9.7584617804858702</v>
      </c>
      <c r="J237">
        <v>1.54</v>
      </c>
      <c r="K237">
        <v>3.6522640000000002</v>
      </c>
      <c r="L237">
        <v>2.3715999999999999</v>
      </c>
      <c r="M237" t="s">
        <v>69</v>
      </c>
      <c r="N237" t="s">
        <v>64</v>
      </c>
      <c r="O237" t="s">
        <v>52</v>
      </c>
      <c r="P237">
        <v>0</v>
      </c>
      <c r="Q237">
        <v>0</v>
      </c>
      <c r="R237">
        <v>0</v>
      </c>
      <c r="S237">
        <v>0</v>
      </c>
      <c r="T237">
        <v>1</v>
      </c>
      <c r="U237" t="s">
        <v>56</v>
      </c>
      <c r="V237">
        <v>0</v>
      </c>
      <c r="W237">
        <v>1</v>
      </c>
      <c r="X237">
        <v>0</v>
      </c>
      <c r="Y237">
        <v>0</v>
      </c>
      <c r="Z237">
        <v>1</v>
      </c>
      <c r="AA237">
        <v>0</v>
      </c>
      <c r="AB237">
        <v>0</v>
      </c>
      <c r="AC237">
        <v>0</v>
      </c>
      <c r="AD237" t="s">
        <v>57</v>
      </c>
      <c r="AE237">
        <v>1</v>
      </c>
      <c r="AF237">
        <v>1</v>
      </c>
      <c r="AG237">
        <v>1</v>
      </c>
      <c r="AH237">
        <v>1</v>
      </c>
      <c r="AI237">
        <v>1</v>
      </c>
      <c r="AJ237">
        <v>1</v>
      </c>
      <c r="AK237">
        <v>1</v>
      </c>
      <c r="AL237">
        <v>1</v>
      </c>
      <c r="AM237">
        <v>1</v>
      </c>
      <c r="AN237">
        <v>1</v>
      </c>
      <c r="AO237" t="s">
        <v>58</v>
      </c>
      <c r="AP237">
        <v>61.1</v>
      </c>
      <c r="AQ237">
        <v>56.3</v>
      </c>
      <c r="AR237">
        <v>34.299999999999997</v>
      </c>
      <c r="AS237">
        <v>40.799999999999997</v>
      </c>
      <c r="AT237">
        <v>50</v>
      </c>
      <c r="AU237">
        <v>77</v>
      </c>
      <c r="AV237">
        <v>1</v>
      </c>
    </row>
    <row r="238" spans="1:48" x14ac:dyDescent="0.3">
      <c r="A238" t="s">
        <v>54</v>
      </c>
      <c r="B238">
        <v>0</v>
      </c>
      <c r="C238">
        <v>1</v>
      </c>
      <c r="D238">
        <v>0</v>
      </c>
      <c r="E238">
        <v>0</v>
      </c>
      <c r="F238">
        <v>0</v>
      </c>
      <c r="G238">
        <v>0</v>
      </c>
      <c r="H238">
        <v>16978</v>
      </c>
      <c r="I238">
        <v>9.7396736672979127</v>
      </c>
      <c r="J238">
        <v>1.006</v>
      </c>
      <c r="K238">
        <v>1.0181082160000001</v>
      </c>
      <c r="L238">
        <v>1.0120359999999999</v>
      </c>
      <c r="M238" t="s">
        <v>44</v>
      </c>
      <c r="N238" t="s">
        <v>55</v>
      </c>
      <c r="O238" t="s">
        <v>65</v>
      </c>
      <c r="P238">
        <v>1</v>
      </c>
      <c r="Q238">
        <v>0</v>
      </c>
      <c r="R238">
        <v>0</v>
      </c>
      <c r="S238">
        <v>0</v>
      </c>
      <c r="T238">
        <v>0</v>
      </c>
      <c r="U238" t="s">
        <v>53</v>
      </c>
      <c r="V238">
        <v>0</v>
      </c>
      <c r="W238">
        <v>1</v>
      </c>
      <c r="X238">
        <v>0</v>
      </c>
      <c r="Y238">
        <v>0</v>
      </c>
      <c r="Z238">
        <v>0</v>
      </c>
      <c r="AA238">
        <v>0</v>
      </c>
      <c r="AB238">
        <v>0</v>
      </c>
      <c r="AC238">
        <v>1</v>
      </c>
      <c r="AD238" t="s">
        <v>57</v>
      </c>
      <c r="AE238">
        <v>1</v>
      </c>
      <c r="AF238">
        <v>1</v>
      </c>
      <c r="AG238">
        <v>1</v>
      </c>
      <c r="AH238">
        <v>1</v>
      </c>
      <c r="AI238">
        <v>1</v>
      </c>
      <c r="AJ238">
        <v>1</v>
      </c>
      <c r="AK238">
        <v>1</v>
      </c>
      <c r="AL238">
        <v>0</v>
      </c>
      <c r="AM238">
        <v>1</v>
      </c>
      <c r="AN238">
        <v>0</v>
      </c>
      <c r="AO238" t="s">
        <v>58</v>
      </c>
      <c r="AP238">
        <v>61.9</v>
      </c>
      <c r="AQ238">
        <v>56.1</v>
      </c>
      <c r="AR238">
        <v>34.9</v>
      </c>
      <c r="AS238">
        <v>40.799999999999997</v>
      </c>
      <c r="AT238">
        <v>51</v>
      </c>
      <c r="AU238">
        <v>77</v>
      </c>
      <c r="AV238">
        <v>1</v>
      </c>
    </row>
    <row r="239" spans="1:48" x14ac:dyDescent="0.3">
      <c r="A239" t="s">
        <v>50</v>
      </c>
      <c r="B239">
        <v>1</v>
      </c>
      <c r="C239">
        <v>0</v>
      </c>
      <c r="D239">
        <v>0</v>
      </c>
      <c r="E239">
        <v>0</v>
      </c>
      <c r="F239">
        <v>0</v>
      </c>
      <c r="G239">
        <v>0</v>
      </c>
      <c r="H239">
        <v>17165.595000000001</v>
      </c>
      <c r="I239">
        <v>9.7506623688505947</v>
      </c>
      <c r="J239">
        <v>1.7</v>
      </c>
      <c r="K239">
        <v>4.9129999999999994</v>
      </c>
      <c r="L239">
        <v>2.8899999999999997</v>
      </c>
      <c r="M239" t="s">
        <v>44</v>
      </c>
      <c r="N239" t="s">
        <v>51</v>
      </c>
      <c r="O239" t="s">
        <v>52</v>
      </c>
      <c r="P239">
        <v>0</v>
      </c>
      <c r="Q239">
        <v>0</v>
      </c>
      <c r="R239">
        <v>0</v>
      </c>
      <c r="S239">
        <v>0</v>
      </c>
      <c r="T239">
        <v>1</v>
      </c>
      <c r="U239" t="s">
        <v>47</v>
      </c>
      <c r="V239">
        <v>0</v>
      </c>
      <c r="W239">
        <v>1</v>
      </c>
      <c r="X239">
        <v>0</v>
      </c>
      <c r="Y239">
        <v>0</v>
      </c>
      <c r="Z239">
        <v>0</v>
      </c>
      <c r="AA239">
        <v>1</v>
      </c>
      <c r="AB239">
        <v>0</v>
      </c>
      <c r="AC239">
        <v>0</v>
      </c>
      <c r="AD239" t="s">
        <v>48</v>
      </c>
      <c r="AE239">
        <v>1</v>
      </c>
      <c r="AF239">
        <v>1</v>
      </c>
      <c r="AG239">
        <v>0</v>
      </c>
      <c r="AH239">
        <v>1</v>
      </c>
      <c r="AI239">
        <v>1</v>
      </c>
      <c r="AJ239">
        <v>1</v>
      </c>
      <c r="AK239">
        <v>1</v>
      </c>
      <c r="AL239">
        <v>1</v>
      </c>
      <c r="AM239">
        <v>1</v>
      </c>
      <c r="AN239">
        <v>0</v>
      </c>
      <c r="AO239" t="s">
        <v>49</v>
      </c>
      <c r="AP239">
        <v>61.5</v>
      </c>
      <c r="AQ239">
        <v>57</v>
      </c>
      <c r="AR239">
        <v>34.5</v>
      </c>
      <c r="AS239">
        <v>40.799999999999997</v>
      </c>
      <c r="AT239">
        <v>50</v>
      </c>
      <c r="AU239">
        <v>80</v>
      </c>
      <c r="AV239">
        <v>1</v>
      </c>
    </row>
    <row r="240" spans="1:48" x14ac:dyDescent="0.3">
      <c r="A240" t="s">
        <v>63</v>
      </c>
      <c r="B240">
        <v>0</v>
      </c>
      <c r="C240">
        <v>0</v>
      </c>
      <c r="D240">
        <v>0</v>
      </c>
      <c r="E240">
        <v>0</v>
      </c>
      <c r="F240">
        <v>0</v>
      </c>
      <c r="G240">
        <v>1</v>
      </c>
      <c r="H240">
        <v>8349</v>
      </c>
      <c r="I240">
        <v>9.0298970501940001</v>
      </c>
      <c r="J240">
        <v>1.1180000000000001</v>
      </c>
      <c r="K240">
        <v>1.3974150320000005</v>
      </c>
      <c r="L240">
        <v>1.2499240000000003</v>
      </c>
      <c r="M240" t="s">
        <v>44</v>
      </c>
      <c r="N240" t="s">
        <v>64</v>
      </c>
      <c r="O240" t="s">
        <v>52</v>
      </c>
      <c r="P240">
        <v>0</v>
      </c>
      <c r="Q240">
        <v>0</v>
      </c>
      <c r="R240">
        <v>0</v>
      </c>
      <c r="S240">
        <v>0</v>
      </c>
      <c r="T240">
        <v>1</v>
      </c>
      <c r="U240" t="s">
        <v>47</v>
      </c>
      <c r="V240">
        <v>0</v>
      </c>
      <c r="W240">
        <v>1</v>
      </c>
      <c r="X240">
        <v>0</v>
      </c>
      <c r="Y240">
        <v>0</v>
      </c>
      <c r="Z240">
        <v>0</v>
      </c>
      <c r="AA240">
        <v>1</v>
      </c>
      <c r="AB240">
        <v>0</v>
      </c>
      <c r="AC240">
        <v>0</v>
      </c>
      <c r="AD240" t="s">
        <v>57</v>
      </c>
      <c r="AE240">
        <v>1</v>
      </c>
      <c r="AF240">
        <v>1</v>
      </c>
      <c r="AG240">
        <v>1</v>
      </c>
      <c r="AH240">
        <v>1</v>
      </c>
      <c r="AI240">
        <v>1</v>
      </c>
      <c r="AJ240">
        <v>1</v>
      </c>
      <c r="AK240">
        <v>1</v>
      </c>
      <c r="AL240">
        <v>0</v>
      </c>
      <c r="AM240">
        <v>1</v>
      </c>
      <c r="AN240">
        <v>0</v>
      </c>
      <c r="AO240" t="s">
        <v>58</v>
      </c>
      <c r="AP240">
        <v>61.9</v>
      </c>
      <c r="AQ240">
        <v>55.6</v>
      </c>
      <c r="AR240">
        <v>34.700000000000003</v>
      </c>
      <c r="AS240">
        <v>40.799999999999997</v>
      </c>
      <c r="AT240">
        <v>53</v>
      </c>
      <c r="AU240">
        <v>76</v>
      </c>
      <c r="AV240">
        <v>1</v>
      </c>
    </row>
    <row r="241" spans="1:48" x14ac:dyDescent="0.3">
      <c r="A241" t="s">
        <v>68</v>
      </c>
      <c r="B241">
        <v>0</v>
      </c>
      <c r="C241">
        <v>0</v>
      </c>
      <c r="D241">
        <v>1</v>
      </c>
      <c r="E241">
        <v>0</v>
      </c>
      <c r="F241">
        <v>0</v>
      </c>
      <c r="G241">
        <v>0</v>
      </c>
      <c r="H241">
        <v>9322</v>
      </c>
      <c r="I241">
        <v>9.1401324769326866</v>
      </c>
      <c r="J241">
        <v>1.08</v>
      </c>
      <c r="K241">
        <v>1.2597120000000002</v>
      </c>
      <c r="L241">
        <v>1.1664000000000001</v>
      </c>
      <c r="M241" t="s">
        <v>69</v>
      </c>
      <c r="N241" t="s">
        <v>64</v>
      </c>
      <c r="O241" t="s">
        <v>52</v>
      </c>
      <c r="P241">
        <v>0</v>
      </c>
      <c r="Q241">
        <v>0</v>
      </c>
      <c r="R241">
        <v>0</v>
      </c>
      <c r="S241">
        <v>0</v>
      </c>
      <c r="T241">
        <v>1</v>
      </c>
      <c r="U241" t="s">
        <v>56</v>
      </c>
      <c r="V241">
        <v>0</v>
      </c>
      <c r="W241">
        <v>1</v>
      </c>
      <c r="X241">
        <v>0</v>
      </c>
      <c r="Y241">
        <v>0</v>
      </c>
      <c r="Z241">
        <v>1</v>
      </c>
      <c r="AA241">
        <v>0</v>
      </c>
      <c r="AB241">
        <v>0</v>
      </c>
      <c r="AC241">
        <v>0</v>
      </c>
      <c r="AD241" t="s">
        <v>57</v>
      </c>
      <c r="AE241">
        <v>1</v>
      </c>
      <c r="AF241">
        <v>1</v>
      </c>
      <c r="AG241">
        <v>1</v>
      </c>
      <c r="AH241">
        <v>1</v>
      </c>
      <c r="AI241">
        <v>1</v>
      </c>
      <c r="AJ241">
        <v>1</v>
      </c>
      <c r="AK241">
        <v>1</v>
      </c>
      <c r="AL241">
        <v>0</v>
      </c>
      <c r="AM241">
        <v>1</v>
      </c>
      <c r="AN241">
        <v>0</v>
      </c>
      <c r="AO241" t="s">
        <v>58</v>
      </c>
      <c r="AP241">
        <v>61.1</v>
      </c>
      <c r="AQ241">
        <v>55.8</v>
      </c>
      <c r="AR241">
        <v>34.1</v>
      </c>
      <c r="AS241">
        <v>40.799999999999997</v>
      </c>
      <c r="AT241">
        <v>51</v>
      </c>
      <c r="AU241">
        <v>76</v>
      </c>
      <c r="AV241">
        <v>1</v>
      </c>
    </row>
    <row r="242" spans="1:48" x14ac:dyDescent="0.3">
      <c r="A242" t="s">
        <v>50</v>
      </c>
      <c r="B242">
        <v>1</v>
      </c>
      <c r="C242">
        <v>0</v>
      </c>
      <c r="D242">
        <v>0</v>
      </c>
      <c r="E242">
        <v>0</v>
      </c>
      <c r="F242">
        <v>0</v>
      </c>
      <c r="G242">
        <v>0</v>
      </c>
      <c r="H242">
        <v>14277.574999999999</v>
      </c>
      <c r="I242">
        <v>9.5664454035457069</v>
      </c>
      <c r="J242">
        <v>1.3</v>
      </c>
      <c r="K242">
        <v>2.1970000000000001</v>
      </c>
      <c r="L242">
        <v>1.6900000000000002</v>
      </c>
      <c r="M242" t="s">
        <v>44</v>
      </c>
      <c r="N242" t="s">
        <v>51</v>
      </c>
      <c r="O242" t="s">
        <v>46</v>
      </c>
      <c r="P242">
        <v>0</v>
      </c>
      <c r="Q242">
        <v>0</v>
      </c>
      <c r="R242">
        <v>0</v>
      </c>
      <c r="S242">
        <v>1</v>
      </c>
      <c r="T242">
        <v>0</v>
      </c>
      <c r="U242" t="s">
        <v>66</v>
      </c>
      <c r="V242">
        <v>0</v>
      </c>
      <c r="W242">
        <v>1</v>
      </c>
      <c r="X242">
        <v>0</v>
      </c>
      <c r="Y242">
        <v>0</v>
      </c>
      <c r="Z242">
        <v>0</v>
      </c>
      <c r="AA242">
        <v>0</v>
      </c>
      <c r="AB242">
        <v>1</v>
      </c>
      <c r="AC242">
        <v>0</v>
      </c>
      <c r="AD242" t="s">
        <v>57</v>
      </c>
      <c r="AE242">
        <v>0</v>
      </c>
      <c r="AF242">
        <v>1</v>
      </c>
      <c r="AG242">
        <v>1</v>
      </c>
      <c r="AH242">
        <v>0</v>
      </c>
      <c r="AI242">
        <v>0</v>
      </c>
      <c r="AJ242">
        <v>1</v>
      </c>
      <c r="AK242">
        <v>1</v>
      </c>
      <c r="AL242">
        <v>0</v>
      </c>
      <c r="AM242">
        <v>0</v>
      </c>
      <c r="AN242">
        <v>0</v>
      </c>
      <c r="AO242" t="s">
        <v>49</v>
      </c>
      <c r="AP242">
        <v>61.9</v>
      </c>
      <c r="AQ242">
        <v>57</v>
      </c>
      <c r="AR242">
        <v>35</v>
      </c>
      <c r="AS242">
        <v>41</v>
      </c>
      <c r="AT242">
        <v>55</v>
      </c>
      <c r="AU242">
        <v>80</v>
      </c>
      <c r="AV242">
        <v>1</v>
      </c>
    </row>
    <row r="243" spans="1:48" x14ac:dyDescent="0.3">
      <c r="A243" t="s">
        <v>50</v>
      </c>
      <c r="B243">
        <v>1</v>
      </c>
      <c r="C243">
        <v>0</v>
      </c>
      <c r="D243">
        <v>0</v>
      </c>
      <c r="E243">
        <v>0</v>
      </c>
      <c r="F243">
        <v>0</v>
      </c>
      <c r="G243">
        <v>0</v>
      </c>
      <c r="H243">
        <v>16218.025</v>
      </c>
      <c r="I243">
        <v>9.6938785570004171</v>
      </c>
      <c r="J243">
        <v>1.08</v>
      </c>
      <c r="K243">
        <v>1.2597120000000002</v>
      </c>
      <c r="L243">
        <v>1.1664000000000001</v>
      </c>
      <c r="M243" t="s">
        <v>44</v>
      </c>
      <c r="N243" t="s">
        <v>51</v>
      </c>
      <c r="O243" t="s">
        <v>67</v>
      </c>
      <c r="P243">
        <v>0</v>
      </c>
      <c r="Q243">
        <v>1</v>
      </c>
      <c r="R243">
        <v>0</v>
      </c>
      <c r="S243">
        <v>0</v>
      </c>
      <c r="T243">
        <v>0</v>
      </c>
      <c r="U243" t="s">
        <v>71</v>
      </c>
      <c r="V243">
        <v>1</v>
      </c>
      <c r="W243">
        <v>0</v>
      </c>
      <c r="X243">
        <v>0</v>
      </c>
      <c r="Y243">
        <v>1</v>
      </c>
      <c r="Z243">
        <v>0</v>
      </c>
      <c r="AA243">
        <v>0</v>
      </c>
      <c r="AB243">
        <v>0</v>
      </c>
      <c r="AC243">
        <v>0</v>
      </c>
      <c r="AD243" t="s">
        <v>48</v>
      </c>
      <c r="AE243">
        <v>1</v>
      </c>
      <c r="AF243">
        <v>1</v>
      </c>
      <c r="AG243">
        <v>1</v>
      </c>
      <c r="AH243">
        <v>0</v>
      </c>
      <c r="AI243">
        <v>1</v>
      </c>
      <c r="AJ243">
        <v>1</v>
      </c>
      <c r="AK243">
        <v>1</v>
      </c>
      <c r="AL243">
        <v>0</v>
      </c>
      <c r="AM243">
        <v>0</v>
      </c>
      <c r="AN243">
        <v>0</v>
      </c>
      <c r="AO243" t="s">
        <v>49</v>
      </c>
      <c r="AP243">
        <v>61.9</v>
      </c>
      <c r="AQ243">
        <v>57</v>
      </c>
      <c r="AR243">
        <v>35.5</v>
      </c>
      <c r="AS243">
        <v>40.6</v>
      </c>
      <c r="AT243">
        <v>55</v>
      </c>
      <c r="AU243">
        <v>80</v>
      </c>
      <c r="AV243">
        <v>1</v>
      </c>
    </row>
    <row r="244" spans="1:48" x14ac:dyDescent="0.3">
      <c r="A244" t="s">
        <v>63</v>
      </c>
      <c r="B244">
        <v>0</v>
      </c>
      <c r="C244">
        <v>0</v>
      </c>
      <c r="D244">
        <v>0</v>
      </c>
      <c r="E244">
        <v>0</v>
      </c>
      <c r="F244">
        <v>0</v>
      </c>
      <c r="G244">
        <v>1</v>
      </c>
      <c r="H244">
        <v>11616</v>
      </c>
      <c r="I244">
        <v>9.3601387370645774</v>
      </c>
      <c r="J244">
        <v>1.0960000000000001</v>
      </c>
      <c r="K244">
        <v>1.3165327360000003</v>
      </c>
      <c r="L244">
        <v>1.2012160000000003</v>
      </c>
      <c r="M244" t="s">
        <v>44</v>
      </c>
      <c r="N244" t="s">
        <v>64</v>
      </c>
      <c r="O244" t="s">
        <v>61</v>
      </c>
      <c r="P244">
        <v>0</v>
      </c>
      <c r="Q244">
        <v>0</v>
      </c>
      <c r="R244">
        <v>1</v>
      </c>
      <c r="S244">
        <v>0</v>
      </c>
      <c r="T244">
        <v>0</v>
      </c>
      <c r="U244" t="s">
        <v>53</v>
      </c>
      <c r="V244">
        <v>0</v>
      </c>
      <c r="W244">
        <v>1</v>
      </c>
      <c r="X244">
        <v>0</v>
      </c>
      <c r="Y244">
        <v>0</v>
      </c>
      <c r="Z244">
        <v>0</v>
      </c>
      <c r="AA244">
        <v>0</v>
      </c>
      <c r="AB244">
        <v>0</v>
      </c>
      <c r="AC244">
        <v>1</v>
      </c>
      <c r="AD244" t="s">
        <v>70</v>
      </c>
      <c r="AE244">
        <v>1</v>
      </c>
      <c r="AF244">
        <v>1</v>
      </c>
      <c r="AG244">
        <v>1</v>
      </c>
      <c r="AH244">
        <v>1</v>
      </c>
      <c r="AI244">
        <v>1</v>
      </c>
      <c r="AJ244">
        <v>1</v>
      </c>
      <c r="AK244">
        <v>1</v>
      </c>
      <c r="AL244">
        <v>1</v>
      </c>
      <c r="AM244">
        <v>1</v>
      </c>
      <c r="AN244">
        <v>0</v>
      </c>
      <c r="AO244" t="s">
        <v>58</v>
      </c>
      <c r="AP244">
        <v>61.4</v>
      </c>
      <c r="AQ244">
        <v>57</v>
      </c>
      <c r="AR244">
        <v>34.6</v>
      </c>
      <c r="AS244">
        <v>40.700000000000003</v>
      </c>
      <c r="AT244">
        <v>50</v>
      </c>
      <c r="AU244">
        <v>77</v>
      </c>
      <c r="AV244">
        <v>1</v>
      </c>
    </row>
    <row r="245" spans="1:48" x14ac:dyDescent="0.3">
      <c r="A245" t="s">
        <v>63</v>
      </c>
      <c r="B245">
        <v>0</v>
      </c>
      <c r="C245">
        <v>0</v>
      </c>
      <c r="D245">
        <v>0</v>
      </c>
      <c r="E245">
        <v>0</v>
      </c>
      <c r="F245">
        <v>0</v>
      </c>
      <c r="G245">
        <v>1</v>
      </c>
      <c r="H245">
        <v>10505</v>
      </c>
      <c r="I245">
        <v>9.2596066132791002</v>
      </c>
      <c r="J245">
        <v>1.046</v>
      </c>
      <c r="K245">
        <v>1.1444453360000002</v>
      </c>
      <c r="L245">
        <v>1.0941160000000001</v>
      </c>
      <c r="M245" t="s">
        <v>44</v>
      </c>
      <c r="N245" t="s">
        <v>64</v>
      </c>
      <c r="O245" t="s">
        <v>61</v>
      </c>
      <c r="P245">
        <v>0</v>
      </c>
      <c r="Q245">
        <v>0</v>
      </c>
      <c r="R245">
        <v>1</v>
      </c>
      <c r="S245">
        <v>0</v>
      </c>
      <c r="T245">
        <v>0</v>
      </c>
      <c r="U245" t="s">
        <v>56</v>
      </c>
      <c r="V245">
        <v>0</v>
      </c>
      <c r="W245">
        <v>1</v>
      </c>
      <c r="X245">
        <v>0</v>
      </c>
      <c r="Y245">
        <v>0</v>
      </c>
      <c r="Z245">
        <v>1</v>
      </c>
      <c r="AA245">
        <v>0</v>
      </c>
      <c r="AB245">
        <v>0</v>
      </c>
      <c r="AC245">
        <v>0</v>
      </c>
      <c r="AD245" t="s">
        <v>57</v>
      </c>
      <c r="AE245">
        <v>1</v>
      </c>
      <c r="AF245">
        <v>1</v>
      </c>
      <c r="AG245">
        <v>1</v>
      </c>
      <c r="AH245">
        <v>1</v>
      </c>
      <c r="AI245">
        <v>1</v>
      </c>
      <c r="AJ245">
        <v>1</v>
      </c>
      <c r="AK245">
        <v>1</v>
      </c>
      <c r="AL245">
        <v>1</v>
      </c>
      <c r="AM245">
        <v>1</v>
      </c>
      <c r="AN245">
        <v>0</v>
      </c>
      <c r="AO245" t="s">
        <v>58</v>
      </c>
      <c r="AP245">
        <v>61.3</v>
      </c>
      <c r="AQ245">
        <v>55.9</v>
      </c>
      <c r="AR245">
        <v>34.5</v>
      </c>
      <c r="AS245">
        <v>40.700000000000003</v>
      </c>
      <c r="AT245">
        <v>48</v>
      </c>
      <c r="AU245">
        <v>76</v>
      </c>
      <c r="AV245">
        <v>1</v>
      </c>
    </row>
    <row r="246" spans="1:48" x14ac:dyDescent="0.3">
      <c r="A246" t="s">
        <v>68</v>
      </c>
      <c r="B246">
        <v>0</v>
      </c>
      <c r="C246">
        <v>0</v>
      </c>
      <c r="D246">
        <v>1</v>
      </c>
      <c r="E246">
        <v>0</v>
      </c>
      <c r="F246">
        <v>0</v>
      </c>
      <c r="G246">
        <v>0</v>
      </c>
      <c r="H246">
        <v>19994</v>
      </c>
      <c r="I246">
        <v>9.9031875075271252</v>
      </c>
      <c r="J246">
        <v>1.53</v>
      </c>
      <c r="K246">
        <v>3.5815770000000002</v>
      </c>
      <c r="L246">
        <v>2.3409</v>
      </c>
      <c r="M246" t="s">
        <v>69</v>
      </c>
      <c r="N246" t="s">
        <v>64</v>
      </c>
      <c r="O246" t="s">
        <v>46</v>
      </c>
      <c r="P246">
        <v>0</v>
      </c>
      <c r="Q246">
        <v>0</v>
      </c>
      <c r="R246">
        <v>0</v>
      </c>
      <c r="S246">
        <v>1</v>
      </c>
      <c r="T246">
        <v>0</v>
      </c>
      <c r="U246" t="s">
        <v>56</v>
      </c>
      <c r="V246">
        <v>0</v>
      </c>
      <c r="W246">
        <v>1</v>
      </c>
      <c r="X246">
        <v>0</v>
      </c>
      <c r="Y246">
        <v>0</v>
      </c>
      <c r="Z246">
        <v>1</v>
      </c>
      <c r="AA246">
        <v>0</v>
      </c>
      <c r="AB246">
        <v>0</v>
      </c>
      <c r="AC246">
        <v>0</v>
      </c>
      <c r="AD246" t="s">
        <v>57</v>
      </c>
      <c r="AE246">
        <v>1</v>
      </c>
      <c r="AF246">
        <v>1</v>
      </c>
      <c r="AG246">
        <v>1</v>
      </c>
      <c r="AH246">
        <v>1</v>
      </c>
      <c r="AI246">
        <v>1</v>
      </c>
      <c r="AJ246">
        <v>1</v>
      </c>
      <c r="AK246">
        <v>1</v>
      </c>
      <c r="AL246">
        <v>0</v>
      </c>
      <c r="AM246">
        <v>1</v>
      </c>
      <c r="AN246">
        <v>1</v>
      </c>
      <c r="AO246" t="s">
        <v>58</v>
      </c>
      <c r="AP246">
        <v>60.5</v>
      </c>
      <c r="AQ246">
        <v>56.3</v>
      </c>
      <c r="AR246">
        <v>34.200000000000003</v>
      </c>
      <c r="AS246">
        <v>40.700000000000003</v>
      </c>
      <c r="AT246">
        <v>51</v>
      </c>
      <c r="AU246">
        <v>77</v>
      </c>
      <c r="AV246">
        <v>1</v>
      </c>
    </row>
    <row r="247" spans="1:48" x14ac:dyDescent="0.3">
      <c r="A247" t="s">
        <v>50</v>
      </c>
      <c r="B247">
        <v>1</v>
      </c>
      <c r="C247">
        <v>0</v>
      </c>
      <c r="D247">
        <v>0</v>
      </c>
      <c r="E247">
        <v>0</v>
      </c>
      <c r="F247">
        <v>0</v>
      </c>
      <c r="G247">
        <v>0</v>
      </c>
      <c r="H247">
        <v>13304.395</v>
      </c>
      <c r="I247">
        <v>9.4958497107507167</v>
      </c>
      <c r="J247">
        <v>1.32</v>
      </c>
      <c r="K247">
        <v>2.2999680000000002</v>
      </c>
      <c r="L247">
        <v>1.7424000000000002</v>
      </c>
      <c r="M247" t="s">
        <v>44</v>
      </c>
      <c r="N247" t="s">
        <v>51</v>
      </c>
      <c r="O247" t="s">
        <v>52</v>
      </c>
      <c r="P247">
        <v>0</v>
      </c>
      <c r="Q247">
        <v>0</v>
      </c>
      <c r="R247">
        <v>0</v>
      </c>
      <c r="S247">
        <v>0</v>
      </c>
      <c r="T247">
        <v>1</v>
      </c>
      <c r="U247" t="s">
        <v>71</v>
      </c>
      <c r="V247">
        <v>1</v>
      </c>
      <c r="W247">
        <v>0</v>
      </c>
      <c r="X247">
        <v>0</v>
      </c>
      <c r="Y247">
        <v>1</v>
      </c>
      <c r="Z247">
        <v>0</v>
      </c>
      <c r="AA247">
        <v>0</v>
      </c>
      <c r="AB247">
        <v>0</v>
      </c>
      <c r="AC247">
        <v>0</v>
      </c>
      <c r="AD247" t="s">
        <v>62</v>
      </c>
      <c r="AE247">
        <v>1</v>
      </c>
      <c r="AF247">
        <v>0</v>
      </c>
      <c r="AG247">
        <v>1</v>
      </c>
      <c r="AH247">
        <v>1</v>
      </c>
      <c r="AI247">
        <v>0</v>
      </c>
      <c r="AJ247">
        <v>1</v>
      </c>
      <c r="AK247">
        <v>1</v>
      </c>
      <c r="AL247">
        <v>1</v>
      </c>
      <c r="AM247">
        <v>0</v>
      </c>
      <c r="AN247">
        <v>0</v>
      </c>
      <c r="AO247" t="s">
        <v>49</v>
      </c>
      <c r="AP247">
        <v>61.8</v>
      </c>
      <c r="AQ247">
        <v>57</v>
      </c>
      <c r="AR247">
        <v>34.5</v>
      </c>
      <c r="AS247">
        <v>41.2</v>
      </c>
      <c r="AT247">
        <v>50</v>
      </c>
      <c r="AU247">
        <v>80</v>
      </c>
      <c r="AV247">
        <v>1</v>
      </c>
    </row>
    <row r="248" spans="1:48" x14ac:dyDescent="0.3">
      <c r="A248" t="s">
        <v>59</v>
      </c>
      <c r="B248">
        <v>0</v>
      </c>
      <c r="C248">
        <v>0</v>
      </c>
      <c r="D248">
        <v>0</v>
      </c>
      <c r="E248">
        <v>0</v>
      </c>
      <c r="F248">
        <v>1</v>
      </c>
      <c r="G248">
        <v>0</v>
      </c>
      <c r="H248">
        <v>15350</v>
      </c>
      <c r="I248">
        <v>9.6388707530153432</v>
      </c>
      <c r="J248">
        <v>1.63</v>
      </c>
      <c r="K248">
        <f>J248^3</f>
        <v>4.3307469999999997</v>
      </c>
      <c r="L248">
        <f>J248^2</f>
        <v>2.6568999999999998</v>
      </c>
      <c r="M248" t="s">
        <v>44</v>
      </c>
      <c r="N248" t="s">
        <v>60</v>
      </c>
      <c r="O248" t="s">
        <v>46</v>
      </c>
      <c r="P248">
        <v>0</v>
      </c>
      <c r="Q248">
        <v>0</v>
      </c>
      <c r="R248">
        <v>0</v>
      </c>
      <c r="S248">
        <v>1</v>
      </c>
      <c r="T248">
        <v>0</v>
      </c>
      <c r="U248" t="s">
        <v>47</v>
      </c>
      <c r="W248">
        <v>0</v>
      </c>
      <c r="X248">
        <v>0</v>
      </c>
      <c r="Y248">
        <v>0</v>
      </c>
      <c r="Z248">
        <v>0</v>
      </c>
      <c r="AA248">
        <v>1</v>
      </c>
      <c r="AB248">
        <v>0</v>
      </c>
      <c r="AC248">
        <v>0</v>
      </c>
      <c r="AD248" t="s">
        <v>62</v>
      </c>
      <c r="AE248">
        <v>1</v>
      </c>
      <c r="AF248">
        <v>1</v>
      </c>
      <c r="AG248">
        <v>1</v>
      </c>
      <c r="AH248">
        <v>1</v>
      </c>
      <c r="AI248">
        <v>1</v>
      </c>
      <c r="AJ248">
        <v>1</v>
      </c>
      <c r="AK248">
        <v>1</v>
      </c>
      <c r="AL248">
        <v>0</v>
      </c>
      <c r="AM248">
        <v>1</v>
      </c>
      <c r="AN248">
        <v>1</v>
      </c>
      <c r="AO248" t="s">
        <v>58</v>
      </c>
      <c r="AP248">
        <v>61.7</v>
      </c>
      <c r="AQ248">
        <v>56.4</v>
      </c>
      <c r="AR248">
        <v>34.6</v>
      </c>
      <c r="AS248">
        <v>40.799999999999997</v>
      </c>
      <c r="AT248">
        <v>51</v>
      </c>
      <c r="AU248">
        <v>77</v>
      </c>
      <c r="AV248">
        <v>1</v>
      </c>
    </row>
    <row r="249" spans="1:48" x14ac:dyDescent="0.3">
      <c r="A249" t="s">
        <v>50</v>
      </c>
      <c r="B249">
        <v>1</v>
      </c>
      <c r="C249">
        <v>0</v>
      </c>
      <c r="D249">
        <v>0</v>
      </c>
      <c r="E249">
        <v>0</v>
      </c>
      <c r="F249">
        <v>0</v>
      </c>
      <c r="G249">
        <v>0</v>
      </c>
      <c r="H249">
        <v>9352.5750000000007</v>
      </c>
      <c r="I249">
        <v>9.1434069854363376</v>
      </c>
      <c r="J249">
        <v>1.04</v>
      </c>
      <c r="K249">
        <f t="shared" ref="K249:K312" si="0">J249^3</f>
        <v>1.1248640000000001</v>
      </c>
      <c r="L249">
        <f t="shared" ref="L249:L312" si="1">J249^2</f>
        <v>1.0816000000000001</v>
      </c>
      <c r="M249" t="s">
        <v>44</v>
      </c>
      <c r="N249" t="s">
        <v>51</v>
      </c>
      <c r="O249" t="s">
        <v>46</v>
      </c>
      <c r="P249">
        <v>0</v>
      </c>
      <c r="Q249">
        <v>0</v>
      </c>
      <c r="R249">
        <v>0</v>
      </c>
      <c r="S249">
        <v>1</v>
      </c>
      <c r="T249">
        <v>0</v>
      </c>
      <c r="U249" t="s">
        <v>53</v>
      </c>
      <c r="W249">
        <v>0</v>
      </c>
      <c r="X249">
        <v>0</v>
      </c>
      <c r="Y249">
        <v>0</v>
      </c>
      <c r="Z249">
        <v>0</v>
      </c>
      <c r="AA249">
        <v>0</v>
      </c>
      <c r="AB249">
        <v>0</v>
      </c>
      <c r="AC249">
        <v>1</v>
      </c>
      <c r="AD249" t="s">
        <v>62</v>
      </c>
      <c r="AE249">
        <v>0</v>
      </c>
      <c r="AF249">
        <v>1</v>
      </c>
      <c r="AG249">
        <v>0</v>
      </c>
      <c r="AH249">
        <v>0</v>
      </c>
      <c r="AI249">
        <v>0</v>
      </c>
      <c r="AJ249">
        <v>1</v>
      </c>
      <c r="AK249">
        <v>1</v>
      </c>
      <c r="AL249">
        <v>1</v>
      </c>
      <c r="AM249">
        <v>0</v>
      </c>
      <c r="AN249">
        <v>0</v>
      </c>
      <c r="AO249" t="s">
        <v>49</v>
      </c>
      <c r="AP249">
        <v>61.4</v>
      </c>
      <c r="AQ249">
        <v>57</v>
      </c>
      <c r="AR249">
        <v>35.5</v>
      </c>
      <c r="AS249">
        <v>41</v>
      </c>
      <c r="AT249">
        <v>50</v>
      </c>
      <c r="AU249">
        <v>80</v>
      </c>
      <c r="AV249">
        <v>1</v>
      </c>
    </row>
    <row r="250" spans="1:48" x14ac:dyDescent="0.3">
      <c r="A250" t="s">
        <v>50</v>
      </c>
      <c r="B250">
        <v>1</v>
      </c>
      <c r="C250">
        <v>0</v>
      </c>
      <c r="D250">
        <v>0</v>
      </c>
      <c r="E250">
        <v>0</v>
      </c>
      <c r="F250">
        <v>0</v>
      </c>
      <c r="G250">
        <v>0</v>
      </c>
      <c r="H250">
        <v>11055.64</v>
      </c>
      <c r="I250">
        <v>9.3106959839722485</v>
      </c>
      <c r="J250">
        <v>1.31</v>
      </c>
      <c r="K250">
        <f t="shared" si="0"/>
        <v>2.2480910000000005</v>
      </c>
      <c r="L250">
        <f t="shared" si="1"/>
        <v>1.7161000000000002</v>
      </c>
      <c r="M250" t="s">
        <v>44</v>
      </c>
      <c r="N250" t="s">
        <v>51</v>
      </c>
      <c r="O250" t="s">
        <v>52</v>
      </c>
      <c r="P250">
        <v>0</v>
      </c>
      <c r="Q250">
        <v>0</v>
      </c>
      <c r="R250">
        <v>0</v>
      </c>
      <c r="S250">
        <v>0</v>
      </c>
      <c r="T250">
        <v>1</v>
      </c>
      <c r="U250" t="s">
        <v>56</v>
      </c>
      <c r="W250">
        <v>0</v>
      </c>
      <c r="X250">
        <v>0</v>
      </c>
      <c r="Y250">
        <v>0</v>
      </c>
      <c r="Z250">
        <v>1</v>
      </c>
      <c r="AA250">
        <v>0</v>
      </c>
      <c r="AB250">
        <v>0</v>
      </c>
      <c r="AC250">
        <v>0</v>
      </c>
      <c r="AD250" t="s">
        <v>57</v>
      </c>
      <c r="AE250">
        <v>1</v>
      </c>
      <c r="AF250">
        <v>0</v>
      </c>
      <c r="AG250">
        <v>0</v>
      </c>
      <c r="AH250">
        <v>0</v>
      </c>
      <c r="AI250">
        <v>0</v>
      </c>
      <c r="AJ250">
        <v>1</v>
      </c>
      <c r="AK250">
        <v>1</v>
      </c>
      <c r="AL250">
        <v>1</v>
      </c>
      <c r="AM250">
        <v>0</v>
      </c>
      <c r="AN250">
        <v>0</v>
      </c>
      <c r="AO250" t="s">
        <v>49</v>
      </c>
      <c r="AP250">
        <v>61.9</v>
      </c>
      <c r="AQ250">
        <v>57</v>
      </c>
      <c r="AR250">
        <v>35</v>
      </c>
      <c r="AS250">
        <v>41</v>
      </c>
      <c r="AT250">
        <v>50</v>
      </c>
      <c r="AU250">
        <v>80</v>
      </c>
      <c r="AV250">
        <v>1</v>
      </c>
    </row>
    <row r="251" spans="1:48" x14ac:dyDescent="0.3">
      <c r="A251" t="s">
        <v>43</v>
      </c>
      <c r="B251">
        <v>0</v>
      </c>
      <c r="C251">
        <v>0</v>
      </c>
      <c r="D251">
        <v>0</v>
      </c>
      <c r="E251">
        <v>1</v>
      </c>
      <c r="F251">
        <v>0</v>
      </c>
      <c r="G251">
        <v>0</v>
      </c>
      <c r="H251">
        <v>10400</v>
      </c>
      <c r="I251">
        <v>9.2495610851294643</v>
      </c>
      <c r="J251">
        <v>1.05</v>
      </c>
      <c r="K251">
        <f t="shared" si="0"/>
        <v>1.1576250000000001</v>
      </c>
      <c r="L251">
        <f t="shared" si="1"/>
        <v>1.1025</v>
      </c>
      <c r="M251" t="s">
        <v>44</v>
      </c>
      <c r="N251" t="s">
        <v>45</v>
      </c>
      <c r="O251" t="s">
        <v>65</v>
      </c>
      <c r="P251">
        <v>1</v>
      </c>
      <c r="Q251">
        <v>0</v>
      </c>
      <c r="R251">
        <v>0</v>
      </c>
      <c r="S251">
        <v>0</v>
      </c>
      <c r="T251">
        <v>0</v>
      </c>
      <c r="U251" t="s">
        <v>56</v>
      </c>
      <c r="W251">
        <v>0</v>
      </c>
      <c r="X251">
        <v>0</v>
      </c>
      <c r="Y251">
        <v>0</v>
      </c>
      <c r="Z251">
        <v>1</v>
      </c>
      <c r="AA251">
        <v>0</v>
      </c>
      <c r="AB251">
        <v>0</v>
      </c>
      <c r="AC251">
        <v>0</v>
      </c>
      <c r="AD251" t="s">
        <v>48</v>
      </c>
      <c r="AE251">
        <v>1</v>
      </c>
      <c r="AF251">
        <v>0</v>
      </c>
      <c r="AG251">
        <v>0</v>
      </c>
      <c r="AH251">
        <v>0</v>
      </c>
      <c r="AI251">
        <v>1</v>
      </c>
      <c r="AJ251">
        <v>1</v>
      </c>
      <c r="AK251">
        <v>0</v>
      </c>
      <c r="AL251">
        <v>1</v>
      </c>
      <c r="AM251">
        <v>0</v>
      </c>
      <c r="AN251">
        <v>0</v>
      </c>
      <c r="AO251" t="s">
        <v>49</v>
      </c>
      <c r="AP251">
        <v>61.1</v>
      </c>
      <c r="AQ251">
        <v>59</v>
      </c>
      <c r="AR251">
        <v>35.5</v>
      </c>
      <c r="AS251">
        <v>40.799999999999997</v>
      </c>
      <c r="AT251">
        <v>50</v>
      </c>
      <c r="AU251">
        <v>80</v>
      </c>
      <c r="AV251">
        <v>1</v>
      </c>
    </row>
    <row r="252" spans="1:48" x14ac:dyDescent="0.3">
      <c r="A252" t="s">
        <v>63</v>
      </c>
      <c r="B252">
        <v>0</v>
      </c>
      <c r="C252">
        <v>0</v>
      </c>
      <c r="D252">
        <v>0</v>
      </c>
      <c r="E252">
        <v>0</v>
      </c>
      <c r="F252">
        <v>0</v>
      </c>
      <c r="G252">
        <v>1</v>
      </c>
      <c r="H252">
        <v>11592</v>
      </c>
      <c r="I252">
        <v>9.3580704840005176</v>
      </c>
      <c r="J252">
        <v>1.405</v>
      </c>
      <c r="K252">
        <f t="shared" si="0"/>
        <v>2.7735051250000002</v>
      </c>
      <c r="L252">
        <f t="shared" si="1"/>
        <v>1.9740250000000001</v>
      </c>
      <c r="M252" t="s">
        <v>44</v>
      </c>
      <c r="N252" t="s">
        <v>64</v>
      </c>
      <c r="O252" t="s">
        <v>52</v>
      </c>
      <c r="P252">
        <v>0</v>
      </c>
      <c r="Q252">
        <v>0</v>
      </c>
      <c r="R252">
        <v>0</v>
      </c>
      <c r="S252">
        <v>0</v>
      </c>
      <c r="T252">
        <v>1</v>
      </c>
      <c r="U252" t="s">
        <v>47</v>
      </c>
      <c r="W252">
        <v>0</v>
      </c>
      <c r="X252">
        <v>0</v>
      </c>
      <c r="Y252">
        <v>0</v>
      </c>
      <c r="Z252">
        <v>0</v>
      </c>
      <c r="AA252">
        <v>1</v>
      </c>
      <c r="AB252">
        <v>0</v>
      </c>
      <c r="AC252">
        <v>0</v>
      </c>
      <c r="AD252" t="s">
        <v>57</v>
      </c>
      <c r="AE252">
        <v>1</v>
      </c>
      <c r="AF252">
        <v>1</v>
      </c>
      <c r="AG252">
        <v>0</v>
      </c>
      <c r="AH252">
        <v>1</v>
      </c>
      <c r="AI252">
        <v>1</v>
      </c>
      <c r="AJ252">
        <v>1</v>
      </c>
      <c r="AK252">
        <v>1</v>
      </c>
      <c r="AL252">
        <v>0</v>
      </c>
      <c r="AM252">
        <v>1</v>
      </c>
      <c r="AN252">
        <v>0</v>
      </c>
      <c r="AO252" t="s">
        <v>58</v>
      </c>
      <c r="AP252">
        <v>61.7</v>
      </c>
      <c r="AQ252">
        <v>56.2</v>
      </c>
      <c r="AR252">
        <v>34.6</v>
      </c>
      <c r="AS252">
        <v>40.799999999999997</v>
      </c>
      <c r="AT252">
        <v>51</v>
      </c>
      <c r="AU252">
        <v>78</v>
      </c>
      <c r="AV252">
        <v>1</v>
      </c>
    </row>
    <row r="253" spans="1:48" x14ac:dyDescent="0.3">
      <c r="A253" t="s">
        <v>63</v>
      </c>
      <c r="B253">
        <v>0</v>
      </c>
      <c r="C253">
        <v>0</v>
      </c>
      <c r="D253">
        <v>0</v>
      </c>
      <c r="E253">
        <v>0</v>
      </c>
      <c r="F253">
        <v>0</v>
      </c>
      <c r="G253">
        <v>1</v>
      </c>
      <c r="H253">
        <v>17193</v>
      </c>
      <c r="I253">
        <v>9.7522576032198476</v>
      </c>
      <c r="J253">
        <v>1.31</v>
      </c>
      <c r="K253">
        <f t="shared" si="0"/>
        <v>2.2480910000000005</v>
      </c>
      <c r="L253">
        <f t="shared" si="1"/>
        <v>1.7161000000000002</v>
      </c>
      <c r="M253" t="s">
        <v>44</v>
      </c>
      <c r="N253" t="s">
        <v>64</v>
      </c>
      <c r="O253" t="s">
        <v>65</v>
      </c>
      <c r="P253">
        <v>1</v>
      </c>
      <c r="Q253">
        <v>0</v>
      </c>
      <c r="R253">
        <v>0</v>
      </c>
      <c r="S253">
        <v>0</v>
      </c>
      <c r="T253">
        <v>0</v>
      </c>
      <c r="U253" t="s">
        <v>56</v>
      </c>
      <c r="W253">
        <v>0</v>
      </c>
      <c r="X253">
        <v>0</v>
      </c>
      <c r="Y253">
        <v>0</v>
      </c>
      <c r="Z253">
        <v>1</v>
      </c>
      <c r="AA253">
        <v>0</v>
      </c>
      <c r="AB253">
        <v>0</v>
      </c>
      <c r="AC253">
        <v>0</v>
      </c>
      <c r="AD253" t="s">
        <v>70</v>
      </c>
      <c r="AE253">
        <v>1</v>
      </c>
      <c r="AF253">
        <v>1</v>
      </c>
      <c r="AG253">
        <v>1</v>
      </c>
      <c r="AH253">
        <v>1</v>
      </c>
      <c r="AI253">
        <v>1</v>
      </c>
      <c r="AJ253">
        <v>1</v>
      </c>
      <c r="AK253">
        <v>1</v>
      </c>
      <c r="AL253">
        <v>0</v>
      </c>
      <c r="AM253">
        <v>1</v>
      </c>
      <c r="AN253">
        <v>0</v>
      </c>
      <c r="AO253" t="s">
        <v>58</v>
      </c>
      <c r="AP253">
        <v>61.9</v>
      </c>
      <c r="AQ253">
        <v>56.6</v>
      </c>
      <c r="AR253">
        <v>34.799999999999997</v>
      </c>
      <c r="AS253">
        <v>40.700000000000003</v>
      </c>
      <c r="AT253">
        <v>52</v>
      </c>
      <c r="AU253">
        <v>77</v>
      </c>
      <c r="AV253">
        <v>1</v>
      </c>
    </row>
    <row r="254" spans="1:48" x14ac:dyDescent="0.3">
      <c r="A254" t="s">
        <v>54</v>
      </c>
      <c r="B254">
        <v>0</v>
      </c>
      <c r="C254">
        <v>1</v>
      </c>
      <c r="D254">
        <v>0</v>
      </c>
      <c r="E254">
        <v>0</v>
      </c>
      <c r="F254">
        <v>0</v>
      </c>
      <c r="G254">
        <v>0</v>
      </c>
      <c r="H254">
        <v>13380</v>
      </c>
      <c r="I254">
        <v>9.5015163336822202</v>
      </c>
      <c r="J254">
        <v>1.3280000000000001</v>
      </c>
      <c r="K254">
        <f t="shared" si="0"/>
        <v>2.3420395520000006</v>
      </c>
      <c r="L254">
        <f t="shared" si="1"/>
        <v>1.7635840000000003</v>
      </c>
      <c r="M254" t="s">
        <v>44</v>
      </c>
      <c r="N254" t="s">
        <v>55</v>
      </c>
      <c r="O254" t="s">
        <v>46</v>
      </c>
      <c r="P254">
        <v>0</v>
      </c>
      <c r="Q254">
        <v>0</v>
      </c>
      <c r="R254">
        <v>0</v>
      </c>
      <c r="S254">
        <v>1</v>
      </c>
      <c r="T254">
        <v>0</v>
      </c>
      <c r="U254" t="s">
        <v>56</v>
      </c>
      <c r="W254">
        <v>0</v>
      </c>
      <c r="X254">
        <v>0</v>
      </c>
      <c r="Y254">
        <v>0</v>
      </c>
      <c r="Z254">
        <v>1</v>
      </c>
      <c r="AA254">
        <v>0</v>
      </c>
      <c r="AB254">
        <v>0</v>
      </c>
      <c r="AC254">
        <v>0</v>
      </c>
      <c r="AD254" t="s">
        <v>57</v>
      </c>
      <c r="AE254">
        <v>1</v>
      </c>
      <c r="AF254">
        <v>1</v>
      </c>
      <c r="AG254">
        <v>1</v>
      </c>
      <c r="AH254">
        <v>1</v>
      </c>
      <c r="AI254">
        <v>1</v>
      </c>
      <c r="AJ254">
        <v>1</v>
      </c>
      <c r="AK254">
        <v>1</v>
      </c>
      <c r="AL254">
        <v>0</v>
      </c>
      <c r="AM254">
        <v>1</v>
      </c>
      <c r="AN254">
        <v>0</v>
      </c>
      <c r="AO254" t="s">
        <v>58</v>
      </c>
      <c r="AP254">
        <v>61.5</v>
      </c>
      <c r="AQ254">
        <v>56.8</v>
      </c>
      <c r="AR254">
        <v>34.700000000000003</v>
      </c>
      <c r="AS254">
        <v>40.799999999999997</v>
      </c>
      <c r="AT254">
        <v>55</v>
      </c>
      <c r="AU254">
        <v>76</v>
      </c>
      <c r="AV254">
        <v>1</v>
      </c>
    </row>
    <row r="255" spans="1:48" x14ac:dyDescent="0.3">
      <c r="A255" t="s">
        <v>59</v>
      </c>
      <c r="B255">
        <v>0</v>
      </c>
      <c r="C255">
        <v>0</v>
      </c>
      <c r="D255">
        <v>0</v>
      </c>
      <c r="E255">
        <v>0</v>
      </c>
      <c r="F255">
        <v>1</v>
      </c>
      <c r="G255">
        <v>0</v>
      </c>
      <c r="H255">
        <v>18500</v>
      </c>
      <c r="I255">
        <v>9.8255260110664153</v>
      </c>
      <c r="J255">
        <v>1.65</v>
      </c>
      <c r="K255">
        <f t="shared" si="0"/>
        <v>4.4921249999999997</v>
      </c>
      <c r="L255">
        <f t="shared" si="1"/>
        <v>2.7224999999999997</v>
      </c>
      <c r="M255" t="s">
        <v>44</v>
      </c>
      <c r="N255" t="s">
        <v>60</v>
      </c>
      <c r="O255" t="s">
        <v>67</v>
      </c>
      <c r="P255">
        <v>0</v>
      </c>
      <c r="Q255">
        <v>1</v>
      </c>
      <c r="R255">
        <v>0</v>
      </c>
      <c r="S255">
        <v>0</v>
      </c>
      <c r="T255">
        <v>0</v>
      </c>
      <c r="U255" t="s">
        <v>47</v>
      </c>
      <c r="W255">
        <v>0</v>
      </c>
      <c r="X255">
        <v>0</v>
      </c>
      <c r="Y255">
        <v>0</v>
      </c>
      <c r="Z255">
        <v>0</v>
      </c>
      <c r="AA255">
        <v>1</v>
      </c>
      <c r="AB255">
        <v>0</v>
      </c>
      <c r="AC255">
        <v>0</v>
      </c>
      <c r="AD255" t="s">
        <v>70</v>
      </c>
      <c r="AE255">
        <v>1</v>
      </c>
      <c r="AF255">
        <v>1</v>
      </c>
      <c r="AG255">
        <v>1</v>
      </c>
      <c r="AH255">
        <v>1</v>
      </c>
      <c r="AI255">
        <v>1</v>
      </c>
      <c r="AJ255">
        <v>1</v>
      </c>
      <c r="AK255">
        <v>1</v>
      </c>
      <c r="AL255">
        <v>0</v>
      </c>
      <c r="AM255">
        <v>1</v>
      </c>
      <c r="AN255">
        <v>0</v>
      </c>
      <c r="AO255" t="s">
        <v>58</v>
      </c>
      <c r="AP255">
        <v>61.9</v>
      </c>
      <c r="AQ255">
        <v>57</v>
      </c>
      <c r="AR255">
        <v>34.700000000000003</v>
      </c>
      <c r="AS255">
        <v>40.799999999999997</v>
      </c>
      <c r="AT255">
        <v>53</v>
      </c>
      <c r="AU255">
        <v>77</v>
      </c>
      <c r="AV255">
        <v>1</v>
      </c>
    </row>
    <row r="256" spans="1:48" x14ac:dyDescent="0.3">
      <c r="A256" t="s">
        <v>54</v>
      </c>
      <c r="B256">
        <v>0</v>
      </c>
      <c r="C256">
        <v>1</v>
      </c>
      <c r="D256">
        <v>0</v>
      </c>
      <c r="E256">
        <v>0</v>
      </c>
      <c r="F256">
        <v>0</v>
      </c>
      <c r="G256">
        <v>0</v>
      </c>
      <c r="H256">
        <v>7826</v>
      </c>
      <c r="I256">
        <v>8.9652068027703571</v>
      </c>
      <c r="J256">
        <v>1.0049999999999999</v>
      </c>
      <c r="K256">
        <f t="shared" si="0"/>
        <v>1.0150751249999996</v>
      </c>
      <c r="L256">
        <f t="shared" si="1"/>
        <v>1.0100249999999997</v>
      </c>
      <c r="M256" t="s">
        <v>44</v>
      </c>
      <c r="N256" t="s">
        <v>55</v>
      </c>
      <c r="O256" t="s">
        <v>52</v>
      </c>
      <c r="P256">
        <v>0</v>
      </c>
      <c r="Q256">
        <v>0</v>
      </c>
      <c r="R256">
        <v>0</v>
      </c>
      <c r="S256">
        <v>0</v>
      </c>
      <c r="T256">
        <v>1</v>
      </c>
      <c r="U256" t="s">
        <v>47</v>
      </c>
      <c r="W256">
        <v>0</v>
      </c>
      <c r="X256">
        <v>0</v>
      </c>
      <c r="Y256">
        <v>0</v>
      </c>
      <c r="Z256">
        <v>0</v>
      </c>
      <c r="AA256">
        <v>1</v>
      </c>
      <c r="AB256">
        <v>0</v>
      </c>
      <c r="AC256">
        <v>0</v>
      </c>
      <c r="AD256" t="s">
        <v>57</v>
      </c>
      <c r="AE256">
        <v>1</v>
      </c>
      <c r="AF256">
        <v>1</v>
      </c>
      <c r="AG256">
        <v>0</v>
      </c>
      <c r="AH256">
        <v>1</v>
      </c>
      <c r="AI256">
        <v>1</v>
      </c>
      <c r="AJ256">
        <v>1</v>
      </c>
      <c r="AK256">
        <v>1</v>
      </c>
      <c r="AL256">
        <v>1</v>
      </c>
      <c r="AM256">
        <v>1</v>
      </c>
      <c r="AN256">
        <v>1</v>
      </c>
      <c r="AO256" t="s">
        <v>58</v>
      </c>
      <c r="AP256">
        <v>61.8</v>
      </c>
      <c r="AQ256">
        <v>55.9</v>
      </c>
      <c r="AR256">
        <v>34.799999999999997</v>
      </c>
      <c r="AS256">
        <v>40.799999999999997</v>
      </c>
      <c r="AT256">
        <v>50</v>
      </c>
      <c r="AU256">
        <v>77</v>
      </c>
      <c r="AV256">
        <v>1</v>
      </c>
    </row>
    <row r="257" spans="1:48" x14ac:dyDescent="0.3">
      <c r="A257" t="s">
        <v>50</v>
      </c>
      <c r="B257">
        <v>1</v>
      </c>
      <c r="C257">
        <v>0</v>
      </c>
      <c r="D257">
        <v>0</v>
      </c>
      <c r="E257">
        <v>0</v>
      </c>
      <c r="F257">
        <v>0</v>
      </c>
      <c r="G257">
        <v>0</v>
      </c>
      <c r="H257">
        <v>9714.07</v>
      </c>
      <c r="I257">
        <v>9.181330628974024</v>
      </c>
      <c r="J257">
        <v>1</v>
      </c>
      <c r="K257">
        <f t="shared" si="0"/>
        <v>1</v>
      </c>
      <c r="L257">
        <f t="shared" si="1"/>
        <v>1</v>
      </c>
      <c r="M257" t="s">
        <v>44</v>
      </c>
      <c r="N257" t="s">
        <v>51</v>
      </c>
      <c r="O257" t="s">
        <v>46</v>
      </c>
      <c r="P257">
        <v>0</v>
      </c>
      <c r="Q257">
        <v>0</v>
      </c>
      <c r="R257">
        <v>0</v>
      </c>
      <c r="S257">
        <v>1</v>
      </c>
      <c r="T257">
        <v>0</v>
      </c>
      <c r="U257" t="s">
        <v>53</v>
      </c>
      <c r="W257">
        <v>0</v>
      </c>
      <c r="X257">
        <v>0</v>
      </c>
      <c r="Y257">
        <v>0</v>
      </c>
      <c r="Z257">
        <v>0</v>
      </c>
      <c r="AA257">
        <v>0</v>
      </c>
      <c r="AB257">
        <v>0</v>
      </c>
      <c r="AC257">
        <v>1</v>
      </c>
      <c r="AD257" t="s">
        <v>48</v>
      </c>
      <c r="AE257">
        <v>1</v>
      </c>
      <c r="AF257">
        <v>0</v>
      </c>
      <c r="AG257">
        <v>1</v>
      </c>
      <c r="AH257">
        <v>0</v>
      </c>
      <c r="AI257">
        <v>0</v>
      </c>
      <c r="AJ257">
        <v>1</v>
      </c>
      <c r="AK257">
        <v>0</v>
      </c>
      <c r="AL257">
        <v>1</v>
      </c>
      <c r="AM257">
        <v>0</v>
      </c>
      <c r="AN257">
        <v>0</v>
      </c>
      <c r="AO257" t="s">
        <v>49</v>
      </c>
      <c r="AP257">
        <v>61.5</v>
      </c>
      <c r="AQ257">
        <v>58</v>
      </c>
      <c r="AR257">
        <v>34</v>
      </c>
      <c r="AS257">
        <v>41.2</v>
      </c>
      <c r="AT257">
        <v>50</v>
      </c>
      <c r="AU257">
        <v>75</v>
      </c>
      <c r="AV257">
        <v>1</v>
      </c>
    </row>
    <row r="258" spans="1:48" x14ac:dyDescent="0.3">
      <c r="A258" t="s">
        <v>68</v>
      </c>
      <c r="B258">
        <v>0</v>
      </c>
      <c r="C258">
        <v>0</v>
      </c>
      <c r="D258">
        <v>1</v>
      </c>
      <c r="E258">
        <v>0</v>
      </c>
      <c r="F258">
        <v>0</v>
      </c>
      <c r="G258">
        <v>0</v>
      </c>
      <c r="H258">
        <v>8973</v>
      </c>
      <c r="I258">
        <v>9.1019753472980582</v>
      </c>
      <c r="J258">
        <v>1.03</v>
      </c>
      <c r="K258">
        <f t="shared" si="0"/>
        <v>1.092727</v>
      </c>
      <c r="L258">
        <f t="shared" si="1"/>
        <v>1.0609</v>
      </c>
      <c r="M258" t="s">
        <v>69</v>
      </c>
      <c r="N258" t="s">
        <v>64</v>
      </c>
      <c r="O258" t="s">
        <v>52</v>
      </c>
      <c r="P258">
        <v>0</v>
      </c>
      <c r="Q258">
        <v>0</v>
      </c>
      <c r="R258">
        <v>0</v>
      </c>
      <c r="S258">
        <v>0</v>
      </c>
      <c r="T258">
        <v>1</v>
      </c>
      <c r="U258" t="s">
        <v>56</v>
      </c>
      <c r="W258">
        <v>0</v>
      </c>
      <c r="X258">
        <v>0</v>
      </c>
      <c r="Y258">
        <v>0</v>
      </c>
      <c r="Z258">
        <v>1</v>
      </c>
      <c r="AA258">
        <v>0</v>
      </c>
      <c r="AB258">
        <v>0</v>
      </c>
      <c r="AC258">
        <v>0</v>
      </c>
      <c r="AD258" t="s">
        <v>57</v>
      </c>
      <c r="AE258">
        <v>1</v>
      </c>
      <c r="AF258">
        <v>1</v>
      </c>
      <c r="AG258">
        <v>0</v>
      </c>
      <c r="AH258">
        <v>1</v>
      </c>
      <c r="AI258">
        <v>1</v>
      </c>
      <c r="AJ258">
        <v>1</v>
      </c>
      <c r="AK258">
        <v>1</v>
      </c>
      <c r="AL258">
        <v>0</v>
      </c>
      <c r="AM258">
        <v>1</v>
      </c>
      <c r="AN258">
        <v>1</v>
      </c>
      <c r="AO258" t="s">
        <v>58</v>
      </c>
      <c r="AP258">
        <v>61.4</v>
      </c>
      <c r="AQ258">
        <v>56.4</v>
      </c>
      <c r="AR258">
        <v>34.6</v>
      </c>
      <c r="AS258">
        <v>40.700000000000003</v>
      </c>
      <c r="AT258">
        <v>51</v>
      </c>
      <c r="AU258">
        <v>77</v>
      </c>
      <c r="AV258">
        <v>1</v>
      </c>
    </row>
    <row r="259" spans="1:48" x14ac:dyDescent="0.3">
      <c r="A259" t="s">
        <v>50</v>
      </c>
      <c r="B259">
        <v>1</v>
      </c>
      <c r="C259">
        <v>0</v>
      </c>
      <c r="D259">
        <v>0</v>
      </c>
      <c r="E259">
        <v>0</v>
      </c>
      <c r="F259">
        <v>0</v>
      </c>
      <c r="G259">
        <v>0</v>
      </c>
      <c r="H259">
        <v>20670.224999999999</v>
      </c>
      <c r="I259">
        <v>9.9364495379576425</v>
      </c>
      <c r="J259">
        <v>1.72</v>
      </c>
      <c r="K259">
        <f t="shared" si="0"/>
        <v>5.0884479999999996</v>
      </c>
      <c r="L259">
        <f t="shared" si="1"/>
        <v>2.9583999999999997</v>
      </c>
      <c r="M259" t="s">
        <v>44</v>
      </c>
      <c r="N259" t="s">
        <v>51</v>
      </c>
      <c r="O259" t="s">
        <v>46</v>
      </c>
      <c r="P259">
        <v>0</v>
      </c>
      <c r="Q259">
        <v>0</v>
      </c>
      <c r="R259">
        <v>0</v>
      </c>
      <c r="S259">
        <v>1</v>
      </c>
      <c r="T259">
        <v>0</v>
      </c>
      <c r="U259" t="s">
        <v>56</v>
      </c>
      <c r="W259">
        <v>0</v>
      </c>
      <c r="X259">
        <v>0</v>
      </c>
      <c r="Y259">
        <v>0</v>
      </c>
      <c r="Z259">
        <v>1</v>
      </c>
      <c r="AA259">
        <v>0</v>
      </c>
      <c r="AB259">
        <v>0</v>
      </c>
      <c r="AC259">
        <v>0</v>
      </c>
      <c r="AD259" t="s">
        <v>48</v>
      </c>
      <c r="AE259">
        <v>0</v>
      </c>
      <c r="AF259">
        <v>1</v>
      </c>
      <c r="AG259">
        <v>0</v>
      </c>
      <c r="AH259">
        <v>0</v>
      </c>
      <c r="AI259">
        <v>1</v>
      </c>
      <c r="AJ259">
        <v>1</v>
      </c>
      <c r="AK259">
        <v>1</v>
      </c>
      <c r="AL259">
        <v>0</v>
      </c>
      <c r="AM259">
        <v>0</v>
      </c>
      <c r="AN259">
        <v>0</v>
      </c>
      <c r="AO259" t="s">
        <v>49</v>
      </c>
      <c r="AP259">
        <v>61.9</v>
      </c>
      <c r="AQ259">
        <v>57</v>
      </c>
      <c r="AR259">
        <v>35.5</v>
      </c>
      <c r="AS259">
        <v>40.6</v>
      </c>
      <c r="AT259">
        <v>55</v>
      </c>
      <c r="AU259">
        <v>80</v>
      </c>
      <c r="AV259">
        <v>1</v>
      </c>
    </row>
    <row r="260" spans="1:48" x14ac:dyDescent="0.3">
      <c r="A260" t="s">
        <v>63</v>
      </c>
      <c r="B260">
        <v>0</v>
      </c>
      <c r="C260">
        <v>0</v>
      </c>
      <c r="D260">
        <v>0</v>
      </c>
      <c r="E260">
        <v>0</v>
      </c>
      <c r="F260">
        <v>0</v>
      </c>
      <c r="G260">
        <v>1</v>
      </c>
      <c r="H260">
        <v>8114</v>
      </c>
      <c r="I260">
        <v>9.0013462437663918</v>
      </c>
      <c r="J260">
        <v>1.0840000000000001</v>
      </c>
      <c r="K260">
        <f t="shared" si="0"/>
        <v>1.2737607040000003</v>
      </c>
      <c r="L260">
        <f t="shared" si="1"/>
        <v>1.1750560000000001</v>
      </c>
      <c r="M260" t="s">
        <v>44</v>
      </c>
      <c r="N260" t="s">
        <v>64</v>
      </c>
      <c r="O260" t="s">
        <v>52</v>
      </c>
      <c r="P260">
        <v>0</v>
      </c>
      <c r="Q260">
        <v>0</v>
      </c>
      <c r="R260">
        <v>0</v>
      </c>
      <c r="S260">
        <v>0</v>
      </c>
      <c r="T260">
        <v>1</v>
      </c>
      <c r="U260" t="s">
        <v>47</v>
      </c>
      <c r="W260">
        <v>0</v>
      </c>
      <c r="X260">
        <v>0</v>
      </c>
      <c r="Y260">
        <v>0</v>
      </c>
      <c r="Z260">
        <v>0</v>
      </c>
      <c r="AA260">
        <v>1</v>
      </c>
      <c r="AB260">
        <v>0</v>
      </c>
      <c r="AC260">
        <v>0</v>
      </c>
      <c r="AD260" t="s">
        <v>57</v>
      </c>
      <c r="AE260">
        <v>1</v>
      </c>
      <c r="AF260">
        <v>1</v>
      </c>
      <c r="AG260">
        <v>0</v>
      </c>
      <c r="AH260">
        <v>1</v>
      </c>
      <c r="AI260">
        <v>1</v>
      </c>
      <c r="AJ260">
        <v>1</v>
      </c>
      <c r="AK260">
        <v>1</v>
      </c>
      <c r="AL260">
        <v>0</v>
      </c>
      <c r="AM260">
        <v>1</v>
      </c>
      <c r="AN260">
        <v>0</v>
      </c>
      <c r="AO260" t="s">
        <v>58</v>
      </c>
      <c r="AP260">
        <v>61.1</v>
      </c>
      <c r="AQ260">
        <v>56.4</v>
      </c>
      <c r="AR260">
        <v>34.5</v>
      </c>
      <c r="AS260">
        <v>40.799999999999997</v>
      </c>
      <c r="AT260">
        <v>52</v>
      </c>
      <c r="AU260">
        <v>76</v>
      </c>
      <c r="AV260">
        <v>1</v>
      </c>
    </row>
    <row r="261" spans="1:48" x14ac:dyDescent="0.3">
      <c r="A261" t="s">
        <v>50</v>
      </c>
      <c r="B261">
        <v>1</v>
      </c>
      <c r="C261">
        <v>0</v>
      </c>
      <c r="D261">
        <v>0</v>
      </c>
      <c r="E261">
        <v>0</v>
      </c>
      <c r="F261">
        <v>0</v>
      </c>
      <c r="G261">
        <v>0</v>
      </c>
      <c r="H261">
        <v>9919.9349999999995</v>
      </c>
      <c r="I261">
        <v>9.2023016478380963</v>
      </c>
      <c r="J261">
        <v>1.25</v>
      </c>
      <c r="K261">
        <f t="shared" si="0"/>
        <v>1.953125</v>
      </c>
      <c r="L261">
        <f t="shared" si="1"/>
        <v>1.5625</v>
      </c>
      <c r="M261" t="s">
        <v>44</v>
      </c>
      <c r="N261" t="s">
        <v>51</v>
      </c>
      <c r="O261" t="s">
        <v>52</v>
      </c>
      <c r="P261">
        <v>0</v>
      </c>
      <c r="Q261">
        <v>0</v>
      </c>
      <c r="R261">
        <v>0</v>
      </c>
      <c r="S261">
        <v>0</v>
      </c>
      <c r="T261">
        <v>1</v>
      </c>
      <c r="U261" t="s">
        <v>47</v>
      </c>
      <c r="W261">
        <v>0</v>
      </c>
      <c r="X261">
        <v>0</v>
      </c>
      <c r="Y261">
        <v>0</v>
      </c>
      <c r="Z261">
        <v>0</v>
      </c>
      <c r="AA261">
        <v>1</v>
      </c>
      <c r="AB261">
        <v>0</v>
      </c>
      <c r="AC261">
        <v>0</v>
      </c>
      <c r="AD261" t="s">
        <v>57</v>
      </c>
      <c r="AE261">
        <v>0</v>
      </c>
      <c r="AF261">
        <v>0</v>
      </c>
      <c r="AG261">
        <v>0</v>
      </c>
      <c r="AH261">
        <v>1</v>
      </c>
      <c r="AI261">
        <v>0</v>
      </c>
      <c r="AJ261">
        <v>1</v>
      </c>
      <c r="AK261">
        <v>1</v>
      </c>
      <c r="AL261">
        <v>0</v>
      </c>
      <c r="AM261">
        <v>0</v>
      </c>
      <c r="AN261">
        <v>0</v>
      </c>
      <c r="AO261" t="s">
        <v>49</v>
      </c>
      <c r="AP261">
        <v>61.4</v>
      </c>
      <c r="AQ261">
        <v>57</v>
      </c>
      <c r="AR261">
        <v>34.5</v>
      </c>
      <c r="AS261">
        <v>41</v>
      </c>
      <c r="AT261">
        <v>55</v>
      </c>
      <c r="AU261">
        <v>75</v>
      </c>
      <c r="AV261">
        <v>1</v>
      </c>
    </row>
    <row r="262" spans="1:48" x14ac:dyDescent="0.3">
      <c r="A262" t="s">
        <v>59</v>
      </c>
      <c r="B262">
        <v>0</v>
      </c>
      <c r="C262">
        <v>0</v>
      </c>
      <c r="D262">
        <v>0</v>
      </c>
      <c r="E262">
        <v>0</v>
      </c>
      <c r="F262">
        <v>1</v>
      </c>
      <c r="G262">
        <v>0</v>
      </c>
      <c r="H262">
        <v>13380</v>
      </c>
      <c r="I262">
        <v>9.5015163336822202</v>
      </c>
      <c r="J262">
        <v>1.6</v>
      </c>
      <c r="K262">
        <f t="shared" si="0"/>
        <v>4.096000000000001</v>
      </c>
      <c r="L262">
        <f t="shared" si="1"/>
        <v>2.5600000000000005</v>
      </c>
      <c r="M262" t="s">
        <v>44</v>
      </c>
      <c r="N262" t="s">
        <v>60</v>
      </c>
      <c r="O262" t="s">
        <v>52</v>
      </c>
      <c r="P262">
        <v>0</v>
      </c>
      <c r="Q262">
        <v>0</v>
      </c>
      <c r="R262">
        <v>0</v>
      </c>
      <c r="S262">
        <v>0</v>
      </c>
      <c r="T262">
        <v>1</v>
      </c>
      <c r="U262" t="s">
        <v>56</v>
      </c>
      <c r="W262">
        <v>0</v>
      </c>
      <c r="X262">
        <v>0</v>
      </c>
      <c r="Y262">
        <v>0</v>
      </c>
      <c r="Z262">
        <v>1</v>
      </c>
      <c r="AA262">
        <v>0</v>
      </c>
      <c r="AB262">
        <v>0</v>
      </c>
      <c r="AC262">
        <v>0</v>
      </c>
      <c r="AD262" t="s">
        <v>62</v>
      </c>
      <c r="AE262">
        <v>1</v>
      </c>
      <c r="AF262">
        <v>1</v>
      </c>
      <c r="AG262">
        <v>1</v>
      </c>
      <c r="AH262">
        <v>1</v>
      </c>
      <c r="AI262">
        <v>1</v>
      </c>
      <c r="AJ262">
        <v>1</v>
      </c>
      <c r="AK262">
        <v>1</v>
      </c>
      <c r="AL262">
        <v>0</v>
      </c>
      <c r="AM262">
        <v>1</v>
      </c>
      <c r="AN262">
        <v>1</v>
      </c>
      <c r="AO262" t="s">
        <v>58</v>
      </c>
      <c r="AP262">
        <v>61.9</v>
      </c>
      <c r="AQ262">
        <v>57</v>
      </c>
      <c r="AR262">
        <v>34.799999999999997</v>
      </c>
      <c r="AS262">
        <v>40.9</v>
      </c>
      <c r="AT262">
        <v>55</v>
      </c>
      <c r="AU262">
        <v>77</v>
      </c>
      <c r="AV262">
        <v>1</v>
      </c>
    </row>
    <row r="263" spans="1:48" x14ac:dyDescent="0.3">
      <c r="A263" t="s">
        <v>50</v>
      </c>
      <c r="B263">
        <v>1</v>
      </c>
      <c r="C263">
        <v>0</v>
      </c>
      <c r="D263">
        <v>0</v>
      </c>
      <c r="E263">
        <v>0</v>
      </c>
      <c r="F263">
        <v>0</v>
      </c>
      <c r="G263">
        <v>0</v>
      </c>
      <c r="H263">
        <v>9156.56</v>
      </c>
      <c r="I263">
        <v>9.1222258412816437</v>
      </c>
      <c r="J263">
        <v>1.1000000000000001</v>
      </c>
      <c r="K263">
        <f t="shared" si="0"/>
        <v>1.3310000000000004</v>
      </c>
      <c r="L263">
        <f t="shared" si="1"/>
        <v>1.2100000000000002</v>
      </c>
      <c r="M263" t="s">
        <v>44</v>
      </c>
      <c r="N263" t="s">
        <v>51</v>
      </c>
      <c r="O263" t="s">
        <v>52</v>
      </c>
      <c r="P263">
        <v>0</v>
      </c>
      <c r="Q263">
        <v>0</v>
      </c>
      <c r="R263">
        <v>0</v>
      </c>
      <c r="S263">
        <v>0</v>
      </c>
      <c r="T263">
        <v>1</v>
      </c>
      <c r="U263" t="s">
        <v>71</v>
      </c>
      <c r="W263">
        <v>0</v>
      </c>
      <c r="X263">
        <v>0</v>
      </c>
      <c r="Y263">
        <v>1</v>
      </c>
      <c r="Z263">
        <v>0</v>
      </c>
      <c r="AA263">
        <v>0</v>
      </c>
      <c r="AB263">
        <v>0</v>
      </c>
      <c r="AC263">
        <v>0</v>
      </c>
      <c r="AD263" t="s">
        <v>57</v>
      </c>
      <c r="AE263">
        <v>1</v>
      </c>
      <c r="AF263">
        <v>1</v>
      </c>
      <c r="AG263">
        <v>1</v>
      </c>
      <c r="AH263">
        <v>0</v>
      </c>
      <c r="AI263">
        <v>1</v>
      </c>
      <c r="AJ263">
        <v>1</v>
      </c>
      <c r="AK263">
        <v>1</v>
      </c>
      <c r="AL263">
        <v>1</v>
      </c>
      <c r="AM263">
        <v>0</v>
      </c>
      <c r="AN263">
        <v>0</v>
      </c>
      <c r="AO263" t="s">
        <v>49</v>
      </c>
      <c r="AP263">
        <v>60.4</v>
      </c>
      <c r="AQ263">
        <v>57</v>
      </c>
      <c r="AR263">
        <v>33.5</v>
      </c>
      <c r="AS263">
        <v>40.799999999999997</v>
      </c>
      <c r="AT263">
        <v>50</v>
      </c>
      <c r="AU263">
        <v>75</v>
      </c>
      <c r="AV263">
        <v>1</v>
      </c>
    </row>
    <row r="264" spans="1:48" x14ac:dyDescent="0.3">
      <c r="A264" t="s">
        <v>63</v>
      </c>
      <c r="B264">
        <v>0</v>
      </c>
      <c r="C264">
        <v>0</v>
      </c>
      <c r="D264">
        <v>0</v>
      </c>
      <c r="E264">
        <v>0</v>
      </c>
      <c r="F264">
        <v>0</v>
      </c>
      <c r="G264">
        <v>1</v>
      </c>
      <c r="H264">
        <v>17232</v>
      </c>
      <c r="I264">
        <v>9.7545233993961702</v>
      </c>
      <c r="J264">
        <v>1.3129999999999999</v>
      </c>
      <c r="K264">
        <f t="shared" si="0"/>
        <v>2.2635712969999999</v>
      </c>
      <c r="L264">
        <f t="shared" si="1"/>
        <v>1.7239689999999999</v>
      </c>
      <c r="M264" t="s">
        <v>44</v>
      </c>
      <c r="N264" t="s">
        <v>64</v>
      </c>
      <c r="O264" t="s">
        <v>65</v>
      </c>
      <c r="P264">
        <v>1</v>
      </c>
      <c r="Q264">
        <v>0</v>
      </c>
      <c r="R264">
        <v>0</v>
      </c>
      <c r="S264">
        <v>0</v>
      </c>
      <c r="T264">
        <v>0</v>
      </c>
      <c r="U264" t="s">
        <v>56</v>
      </c>
      <c r="W264">
        <v>0</v>
      </c>
      <c r="X264">
        <v>0</v>
      </c>
      <c r="Y264">
        <v>0</v>
      </c>
      <c r="Z264">
        <v>1</v>
      </c>
      <c r="AA264">
        <v>0</v>
      </c>
      <c r="AB264">
        <v>0</v>
      </c>
      <c r="AC264">
        <v>0</v>
      </c>
      <c r="AD264" t="s">
        <v>57</v>
      </c>
      <c r="AE264">
        <v>1</v>
      </c>
      <c r="AF264">
        <v>1</v>
      </c>
      <c r="AG264">
        <v>0</v>
      </c>
      <c r="AH264">
        <v>1</v>
      </c>
      <c r="AI264">
        <v>1</v>
      </c>
      <c r="AJ264">
        <v>1</v>
      </c>
      <c r="AK264">
        <v>1</v>
      </c>
      <c r="AL264">
        <v>0</v>
      </c>
      <c r="AM264">
        <v>1</v>
      </c>
      <c r="AN264">
        <v>1</v>
      </c>
      <c r="AO264" t="s">
        <v>58</v>
      </c>
      <c r="AP264">
        <v>61.7</v>
      </c>
      <c r="AQ264">
        <v>55.8</v>
      </c>
      <c r="AR264">
        <v>34.6</v>
      </c>
      <c r="AS264">
        <v>40.6</v>
      </c>
      <c r="AT264">
        <v>52</v>
      </c>
      <c r="AU264">
        <v>77</v>
      </c>
      <c r="AV264">
        <v>1</v>
      </c>
    </row>
    <row r="265" spans="1:48" x14ac:dyDescent="0.3">
      <c r="A265" t="s">
        <v>50</v>
      </c>
      <c r="B265">
        <v>1</v>
      </c>
      <c r="C265">
        <v>0</v>
      </c>
      <c r="D265">
        <v>0</v>
      </c>
      <c r="E265">
        <v>0</v>
      </c>
      <c r="F265">
        <v>0</v>
      </c>
      <c r="G265">
        <v>0</v>
      </c>
      <c r="H265">
        <v>17324.18</v>
      </c>
      <c r="I265">
        <v>9.7598584924906522</v>
      </c>
      <c r="J265">
        <v>1.41</v>
      </c>
      <c r="K265">
        <f t="shared" si="0"/>
        <v>2.8032209999999993</v>
      </c>
      <c r="L265">
        <f t="shared" si="1"/>
        <v>1.9880999999999998</v>
      </c>
      <c r="M265" t="s">
        <v>44</v>
      </c>
      <c r="N265" t="s">
        <v>51</v>
      </c>
      <c r="O265" t="s">
        <v>46</v>
      </c>
      <c r="P265">
        <v>0</v>
      </c>
      <c r="Q265">
        <v>0</v>
      </c>
      <c r="R265">
        <v>0</v>
      </c>
      <c r="S265">
        <v>1</v>
      </c>
      <c r="T265">
        <v>0</v>
      </c>
      <c r="U265" t="s">
        <v>66</v>
      </c>
      <c r="W265">
        <v>0</v>
      </c>
      <c r="X265">
        <v>0</v>
      </c>
      <c r="Y265">
        <v>0</v>
      </c>
      <c r="Z265">
        <v>0</v>
      </c>
      <c r="AA265">
        <v>0</v>
      </c>
      <c r="AB265">
        <v>1</v>
      </c>
      <c r="AC265">
        <v>0</v>
      </c>
      <c r="AD265" t="s">
        <v>48</v>
      </c>
      <c r="AE265">
        <v>0</v>
      </c>
      <c r="AF265">
        <v>1</v>
      </c>
      <c r="AG265">
        <v>1</v>
      </c>
      <c r="AH265">
        <v>0</v>
      </c>
      <c r="AI265">
        <v>1</v>
      </c>
      <c r="AJ265">
        <v>1</v>
      </c>
      <c r="AK265">
        <v>1</v>
      </c>
      <c r="AL265">
        <v>1</v>
      </c>
      <c r="AM265">
        <v>0</v>
      </c>
      <c r="AN265">
        <v>0</v>
      </c>
      <c r="AO265" t="s">
        <v>49</v>
      </c>
      <c r="AP265">
        <v>61.7</v>
      </c>
      <c r="AQ265">
        <v>55</v>
      </c>
      <c r="AR265">
        <v>35</v>
      </c>
      <c r="AS265">
        <v>40.799999999999997</v>
      </c>
      <c r="AT265">
        <v>50</v>
      </c>
      <c r="AU265">
        <v>80</v>
      </c>
      <c r="AV265">
        <v>1</v>
      </c>
    </row>
    <row r="266" spans="1:48" x14ac:dyDescent="0.3">
      <c r="A266" t="s">
        <v>50</v>
      </c>
      <c r="B266">
        <v>1</v>
      </c>
      <c r="C266">
        <v>0</v>
      </c>
      <c r="D266">
        <v>0</v>
      </c>
      <c r="E266">
        <v>0</v>
      </c>
      <c r="F266">
        <v>0</v>
      </c>
      <c r="G266">
        <v>0</v>
      </c>
      <c r="H266">
        <v>17527.09</v>
      </c>
      <c r="I266">
        <v>9.7715029629946653</v>
      </c>
      <c r="J266">
        <v>1.28</v>
      </c>
      <c r="K266">
        <f t="shared" si="0"/>
        <v>2.0971520000000003</v>
      </c>
      <c r="L266">
        <f t="shared" si="1"/>
        <v>1.6384000000000001</v>
      </c>
      <c r="M266" t="s">
        <v>44</v>
      </c>
      <c r="N266" t="s">
        <v>51</v>
      </c>
      <c r="O266" t="s">
        <v>65</v>
      </c>
      <c r="P266">
        <v>1</v>
      </c>
      <c r="Q266">
        <v>0</v>
      </c>
      <c r="R266">
        <v>0</v>
      </c>
      <c r="S266">
        <v>0</v>
      </c>
      <c r="T266">
        <v>0</v>
      </c>
      <c r="U266" t="s">
        <v>56</v>
      </c>
      <c r="W266">
        <v>0</v>
      </c>
      <c r="X266">
        <v>0</v>
      </c>
      <c r="Y266">
        <v>0</v>
      </c>
      <c r="Z266">
        <v>1</v>
      </c>
      <c r="AA266">
        <v>0</v>
      </c>
      <c r="AB266">
        <v>0</v>
      </c>
      <c r="AC266">
        <v>0</v>
      </c>
      <c r="AD266" t="s">
        <v>57</v>
      </c>
      <c r="AE266">
        <v>0</v>
      </c>
      <c r="AF266">
        <v>0</v>
      </c>
      <c r="AG266">
        <v>1</v>
      </c>
      <c r="AH266">
        <v>0</v>
      </c>
      <c r="AI266">
        <v>1</v>
      </c>
      <c r="AJ266">
        <v>1</v>
      </c>
      <c r="AK266">
        <v>1</v>
      </c>
      <c r="AL266">
        <v>1</v>
      </c>
      <c r="AM266">
        <v>0</v>
      </c>
      <c r="AN266">
        <v>0</v>
      </c>
      <c r="AO266" t="s">
        <v>49</v>
      </c>
      <c r="AP266">
        <v>61.5</v>
      </c>
      <c r="AQ266">
        <v>56</v>
      </c>
      <c r="AR266">
        <v>35</v>
      </c>
      <c r="AS266">
        <v>40.799999999999997</v>
      </c>
      <c r="AT266">
        <v>50</v>
      </c>
      <c r="AU266">
        <v>80</v>
      </c>
      <c r="AV266">
        <v>1</v>
      </c>
    </row>
    <row r="267" spans="1:48" x14ac:dyDescent="0.3">
      <c r="A267" t="s">
        <v>50</v>
      </c>
      <c r="B267">
        <v>1</v>
      </c>
      <c r="C267">
        <v>0</v>
      </c>
      <c r="D267">
        <v>0</v>
      </c>
      <c r="E267">
        <v>0</v>
      </c>
      <c r="F267">
        <v>0</v>
      </c>
      <c r="G267">
        <v>0</v>
      </c>
      <c r="H267">
        <v>33313.684999999998</v>
      </c>
      <c r="I267">
        <v>10.413723552508168</v>
      </c>
      <c r="J267">
        <v>1.92</v>
      </c>
      <c r="K267">
        <f t="shared" si="0"/>
        <v>7.0778879999999997</v>
      </c>
      <c r="L267">
        <f t="shared" si="1"/>
        <v>3.6863999999999999</v>
      </c>
      <c r="M267" t="s">
        <v>44</v>
      </c>
      <c r="N267" t="s">
        <v>51</v>
      </c>
      <c r="O267" t="s">
        <v>65</v>
      </c>
      <c r="P267">
        <v>1</v>
      </c>
      <c r="Q267">
        <v>0</v>
      </c>
      <c r="R267">
        <v>0</v>
      </c>
      <c r="S267">
        <v>0</v>
      </c>
      <c r="T267">
        <v>0</v>
      </c>
      <c r="U267" t="s">
        <v>47</v>
      </c>
      <c r="W267">
        <v>0</v>
      </c>
      <c r="X267">
        <v>0</v>
      </c>
      <c r="Y267">
        <v>0</v>
      </c>
      <c r="Z267">
        <v>0</v>
      </c>
      <c r="AA267">
        <v>1</v>
      </c>
      <c r="AB267">
        <v>0</v>
      </c>
      <c r="AC267">
        <v>0</v>
      </c>
      <c r="AD267" t="s">
        <v>48</v>
      </c>
      <c r="AE267">
        <v>1</v>
      </c>
      <c r="AF267">
        <v>1</v>
      </c>
      <c r="AG267">
        <v>0</v>
      </c>
      <c r="AH267">
        <v>0</v>
      </c>
      <c r="AI267">
        <v>1</v>
      </c>
      <c r="AJ267">
        <v>1</v>
      </c>
      <c r="AK267">
        <v>1</v>
      </c>
      <c r="AL267">
        <v>0</v>
      </c>
      <c r="AM267">
        <v>0</v>
      </c>
      <c r="AN267">
        <v>0</v>
      </c>
      <c r="AO267" t="s">
        <v>49</v>
      </c>
      <c r="AP267">
        <v>61.9</v>
      </c>
      <c r="AQ267">
        <v>57</v>
      </c>
      <c r="AR267">
        <v>35.5</v>
      </c>
      <c r="AS267">
        <v>40.6</v>
      </c>
      <c r="AT267">
        <v>55</v>
      </c>
      <c r="AU267">
        <v>80</v>
      </c>
      <c r="AV267">
        <v>1</v>
      </c>
    </row>
    <row r="268" spans="1:48" x14ac:dyDescent="0.3">
      <c r="A268" t="s">
        <v>50</v>
      </c>
      <c r="B268">
        <v>1</v>
      </c>
      <c r="C268">
        <v>0</v>
      </c>
      <c r="D268">
        <v>0</v>
      </c>
      <c r="E268">
        <v>0</v>
      </c>
      <c r="F268">
        <v>0</v>
      </c>
      <c r="G268">
        <v>0</v>
      </c>
      <c r="H268">
        <v>14594.744999999999</v>
      </c>
      <c r="I268">
        <v>9.5884168113986856</v>
      </c>
      <c r="J268">
        <v>1.52</v>
      </c>
      <c r="K268">
        <f t="shared" si="0"/>
        <v>3.5118080000000003</v>
      </c>
      <c r="L268">
        <f t="shared" si="1"/>
        <v>2.3104</v>
      </c>
      <c r="M268" t="s">
        <v>44</v>
      </c>
      <c r="N268" t="s">
        <v>51</v>
      </c>
      <c r="O268" t="s">
        <v>52</v>
      </c>
      <c r="P268">
        <v>0</v>
      </c>
      <c r="Q268">
        <v>0</v>
      </c>
      <c r="R268">
        <v>0</v>
      </c>
      <c r="S268">
        <v>0</v>
      </c>
      <c r="T268">
        <v>1</v>
      </c>
      <c r="U268" t="s">
        <v>56</v>
      </c>
      <c r="W268">
        <v>0</v>
      </c>
      <c r="X268">
        <v>0</v>
      </c>
      <c r="Y268">
        <v>0</v>
      </c>
      <c r="Z268">
        <v>1</v>
      </c>
      <c r="AA268">
        <v>0</v>
      </c>
      <c r="AB268">
        <v>0</v>
      </c>
      <c r="AC268">
        <v>0</v>
      </c>
      <c r="AD268" t="s">
        <v>62</v>
      </c>
      <c r="AE268">
        <v>1</v>
      </c>
      <c r="AF268">
        <v>1</v>
      </c>
      <c r="AG268">
        <v>0</v>
      </c>
      <c r="AH268">
        <v>1</v>
      </c>
      <c r="AI268">
        <v>0</v>
      </c>
      <c r="AJ268">
        <v>1</v>
      </c>
      <c r="AK268">
        <v>1</v>
      </c>
      <c r="AL268">
        <v>1</v>
      </c>
      <c r="AM268">
        <v>0</v>
      </c>
      <c r="AN268">
        <v>0</v>
      </c>
      <c r="AO268" t="s">
        <v>49</v>
      </c>
      <c r="AP268">
        <v>61.9</v>
      </c>
      <c r="AQ268">
        <v>56</v>
      </c>
      <c r="AR268">
        <v>34.5</v>
      </c>
      <c r="AS268">
        <v>41</v>
      </c>
      <c r="AT268">
        <v>50</v>
      </c>
      <c r="AU268">
        <v>80</v>
      </c>
      <c r="AV268">
        <v>1</v>
      </c>
    </row>
    <row r="269" spans="1:48" x14ac:dyDescent="0.3">
      <c r="A269" t="s">
        <v>63</v>
      </c>
      <c r="B269">
        <v>0</v>
      </c>
      <c r="C269">
        <v>0</v>
      </c>
      <c r="D269">
        <v>0</v>
      </c>
      <c r="E269">
        <v>0</v>
      </c>
      <c r="F269">
        <v>0</v>
      </c>
      <c r="G269">
        <v>1</v>
      </c>
      <c r="H269">
        <v>18188</v>
      </c>
      <c r="I269">
        <v>9.8085173149449005</v>
      </c>
      <c r="J269">
        <v>1.58</v>
      </c>
      <c r="K269">
        <f t="shared" si="0"/>
        <v>3.9443120000000009</v>
      </c>
      <c r="L269">
        <f t="shared" si="1"/>
        <v>2.4964000000000004</v>
      </c>
      <c r="M269" t="s">
        <v>44</v>
      </c>
      <c r="N269" t="s">
        <v>64</v>
      </c>
      <c r="O269" t="s">
        <v>46</v>
      </c>
      <c r="P269">
        <v>0</v>
      </c>
      <c r="Q269">
        <v>0</v>
      </c>
      <c r="R269">
        <v>0</v>
      </c>
      <c r="S269">
        <v>1</v>
      </c>
      <c r="T269">
        <v>0</v>
      </c>
      <c r="U269" t="s">
        <v>56</v>
      </c>
      <c r="W269">
        <v>0</v>
      </c>
      <c r="X269">
        <v>0</v>
      </c>
      <c r="Y269">
        <v>0</v>
      </c>
      <c r="Z269">
        <v>1</v>
      </c>
      <c r="AA269">
        <v>0</v>
      </c>
      <c r="AB269">
        <v>0</v>
      </c>
      <c r="AC269">
        <v>0</v>
      </c>
      <c r="AD269" t="s">
        <v>57</v>
      </c>
      <c r="AE269">
        <v>1</v>
      </c>
      <c r="AF269">
        <v>1</v>
      </c>
      <c r="AG269">
        <v>0</v>
      </c>
      <c r="AH269">
        <v>1</v>
      </c>
      <c r="AI269">
        <v>1</v>
      </c>
      <c r="AJ269">
        <v>1</v>
      </c>
      <c r="AK269">
        <v>1</v>
      </c>
      <c r="AL269">
        <v>0</v>
      </c>
      <c r="AM269">
        <v>1</v>
      </c>
      <c r="AN269">
        <v>1</v>
      </c>
      <c r="AO269" t="s">
        <v>58</v>
      </c>
      <c r="AP269">
        <v>61.3</v>
      </c>
      <c r="AQ269">
        <v>55.7</v>
      </c>
      <c r="AR269">
        <v>34.200000000000003</v>
      </c>
      <c r="AS269">
        <v>40.700000000000003</v>
      </c>
      <c r="AT269">
        <v>51</v>
      </c>
      <c r="AU269">
        <v>77</v>
      </c>
      <c r="AV269">
        <v>1</v>
      </c>
    </row>
    <row r="270" spans="1:48" x14ac:dyDescent="0.3">
      <c r="A270" t="s">
        <v>54</v>
      </c>
      <c r="B270">
        <v>0</v>
      </c>
      <c r="C270">
        <v>1</v>
      </c>
      <c r="D270">
        <v>0</v>
      </c>
      <c r="E270">
        <v>0</v>
      </c>
      <c r="F270">
        <v>0</v>
      </c>
      <c r="G270">
        <v>0</v>
      </c>
      <c r="H270">
        <v>10695</v>
      </c>
      <c r="I270">
        <v>9.2775316215165056</v>
      </c>
      <c r="J270">
        <v>1.052</v>
      </c>
      <c r="K270">
        <f t="shared" si="0"/>
        <v>1.1642526080000002</v>
      </c>
      <c r="L270">
        <f t="shared" si="1"/>
        <v>1.1067040000000001</v>
      </c>
      <c r="M270" t="s">
        <v>44</v>
      </c>
      <c r="N270" t="s">
        <v>55</v>
      </c>
      <c r="O270" t="s">
        <v>67</v>
      </c>
      <c r="P270">
        <v>0</v>
      </c>
      <c r="Q270">
        <v>1</v>
      </c>
      <c r="R270">
        <v>0</v>
      </c>
      <c r="S270">
        <v>0</v>
      </c>
      <c r="T270">
        <v>0</v>
      </c>
      <c r="U270" t="s">
        <v>47</v>
      </c>
      <c r="W270">
        <v>0</v>
      </c>
      <c r="X270">
        <v>0</v>
      </c>
      <c r="Y270">
        <v>0</v>
      </c>
      <c r="Z270">
        <v>0</v>
      </c>
      <c r="AA270">
        <v>1</v>
      </c>
      <c r="AB270">
        <v>0</v>
      </c>
      <c r="AC270">
        <v>0</v>
      </c>
      <c r="AD270" t="s">
        <v>57</v>
      </c>
      <c r="AE270">
        <v>1</v>
      </c>
      <c r="AF270">
        <v>1</v>
      </c>
      <c r="AG270">
        <v>1</v>
      </c>
      <c r="AH270">
        <v>1</v>
      </c>
      <c r="AI270">
        <v>1</v>
      </c>
      <c r="AJ270">
        <v>1</v>
      </c>
      <c r="AK270">
        <v>0</v>
      </c>
      <c r="AL270">
        <v>0</v>
      </c>
      <c r="AM270">
        <v>0</v>
      </c>
      <c r="AN270">
        <v>1</v>
      </c>
      <c r="AO270" t="s">
        <v>58</v>
      </c>
      <c r="AP270">
        <v>61.6</v>
      </c>
      <c r="AQ270">
        <v>57.8</v>
      </c>
      <c r="AR270">
        <v>34.700000000000003</v>
      </c>
      <c r="AS270">
        <v>40.799999999999997</v>
      </c>
      <c r="AT270">
        <v>54</v>
      </c>
      <c r="AU270">
        <v>77</v>
      </c>
      <c r="AV270">
        <v>1</v>
      </c>
    </row>
    <row r="271" spans="1:48" x14ac:dyDescent="0.3">
      <c r="A271" t="s">
        <v>68</v>
      </c>
      <c r="B271">
        <v>0</v>
      </c>
      <c r="C271">
        <v>0</v>
      </c>
      <c r="D271">
        <v>1</v>
      </c>
      <c r="E271">
        <v>0</v>
      </c>
      <c r="F271">
        <v>0</v>
      </c>
      <c r="G271">
        <v>0</v>
      </c>
      <c r="H271">
        <v>12807</v>
      </c>
      <c r="I271">
        <v>9.4577471754260714</v>
      </c>
      <c r="J271">
        <v>1.08</v>
      </c>
      <c r="K271">
        <f t="shared" si="0"/>
        <v>1.2597120000000002</v>
      </c>
      <c r="L271">
        <f t="shared" si="1"/>
        <v>1.1664000000000001</v>
      </c>
      <c r="M271" t="s">
        <v>69</v>
      </c>
      <c r="N271" t="s">
        <v>64</v>
      </c>
      <c r="O271" t="s">
        <v>61</v>
      </c>
      <c r="P271">
        <v>0</v>
      </c>
      <c r="Q271">
        <v>0</v>
      </c>
      <c r="R271">
        <v>1</v>
      </c>
      <c r="S271">
        <v>0</v>
      </c>
      <c r="T271">
        <v>0</v>
      </c>
      <c r="U271" t="s">
        <v>56</v>
      </c>
      <c r="W271">
        <v>0</v>
      </c>
      <c r="X271">
        <v>0</v>
      </c>
      <c r="Y271">
        <v>0</v>
      </c>
      <c r="Z271">
        <v>1</v>
      </c>
      <c r="AA271">
        <v>0</v>
      </c>
      <c r="AB271">
        <v>0</v>
      </c>
      <c r="AC271">
        <v>0</v>
      </c>
      <c r="AD271" t="s">
        <v>57</v>
      </c>
      <c r="AE271">
        <v>1</v>
      </c>
      <c r="AF271">
        <v>1</v>
      </c>
      <c r="AG271">
        <v>1</v>
      </c>
      <c r="AH271">
        <v>1</v>
      </c>
      <c r="AI271">
        <v>1</v>
      </c>
      <c r="AJ271">
        <v>1</v>
      </c>
      <c r="AK271">
        <v>1</v>
      </c>
      <c r="AL271">
        <v>1</v>
      </c>
      <c r="AM271">
        <v>1</v>
      </c>
      <c r="AN271">
        <v>1</v>
      </c>
      <c r="AO271" t="s">
        <v>58</v>
      </c>
      <c r="AP271">
        <v>61</v>
      </c>
      <c r="AQ271">
        <v>56.1</v>
      </c>
      <c r="AR271">
        <v>34.200000000000003</v>
      </c>
      <c r="AS271">
        <v>40.700000000000003</v>
      </c>
      <c r="AT271">
        <v>50</v>
      </c>
      <c r="AU271">
        <v>77</v>
      </c>
      <c r="AV271">
        <v>1</v>
      </c>
    </row>
    <row r="272" spans="1:48" x14ac:dyDescent="0.3">
      <c r="A272" t="s">
        <v>50</v>
      </c>
      <c r="B272">
        <v>1</v>
      </c>
      <c r="C272">
        <v>0</v>
      </c>
      <c r="D272">
        <v>0</v>
      </c>
      <c r="E272">
        <v>0</v>
      </c>
      <c r="F272">
        <v>0</v>
      </c>
      <c r="G272">
        <v>0</v>
      </c>
      <c r="H272">
        <v>12485.86</v>
      </c>
      <c r="I272">
        <v>9.4323520830007634</v>
      </c>
      <c r="J272">
        <v>1.32</v>
      </c>
      <c r="K272">
        <f t="shared" si="0"/>
        <v>2.2999680000000002</v>
      </c>
      <c r="L272">
        <f t="shared" si="1"/>
        <v>1.7424000000000002</v>
      </c>
      <c r="M272" t="s">
        <v>44</v>
      </c>
      <c r="N272" t="s">
        <v>51</v>
      </c>
      <c r="O272" t="s">
        <v>46</v>
      </c>
      <c r="P272">
        <v>0</v>
      </c>
      <c r="Q272">
        <v>0</v>
      </c>
      <c r="R272">
        <v>0</v>
      </c>
      <c r="S272">
        <v>1</v>
      </c>
      <c r="T272">
        <v>0</v>
      </c>
      <c r="U272" t="s">
        <v>47</v>
      </c>
      <c r="W272">
        <v>0</v>
      </c>
      <c r="X272">
        <v>0</v>
      </c>
      <c r="Y272">
        <v>0</v>
      </c>
      <c r="Z272">
        <v>0</v>
      </c>
      <c r="AA272">
        <v>1</v>
      </c>
      <c r="AB272">
        <v>0</v>
      </c>
      <c r="AC272">
        <v>0</v>
      </c>
      <c r="AD272" t="s">
        <v>62</v>
      </c>
      <c r="AE272">
        <v>0</v>
      </c>
      <c r="AF272">
        <v>0</v>
      </c>
      <c r="AG272">
        <v>0</v>
      </c>
      <c r="AH272">
        <v>1</v>
      </c>
      <c r="AI272">
        <v>0</v>
      </c>
      <c r="AJ272">
        <v>1</v>
      </c>
      <c r="AK272">
        <v>1</v>
      </c>
      <c r="AL272">
        <v>0</v>
      </c>
      <c r="AM272">
        <v>0</v>
      </c>
      <c r="AN272">
        <v>0</v>
      </c>
      <c r="AO272" t="s">
        <v>49</v>
      </c>
      <c r="AP272">
        <v>61.5</v>
      </c>
      <c r="AQ272">
        <v>57</v>
      </c>
      <c r="AR272">
        <v>34.5</v>
      </c>
      <c r="AS272">
        <v>41</v>
      </c>
      <c r="AT272">
        <v>55</v>
      </c>
      <c r="AU272">
        <v>75</v>
      </c>
      <c r="AV272">
        <v>1</v>
      </c>
    </row>
    <row r="273" spans="1:48" x14ac:dyDescent="0.3">
      <c r="A273" t="s">
        <v>54</v>
      </c>
      <c r="B273">
        <v>0</v>
      </c>
      <c r="C273">
        <v>1</v>
      </c>
      <c r="D273">
        <v>0</v>
      </c>
      <c r="E273">
        <v>0</v>
      </c>
      <c r="F273">
        <v>0</v>
      </c>
      <c r="G273">
        <v>0</v>
      </c>
      <c r="H273">
        <v>22165</v>
      </c>
      <c r="I273">
        <v>10.006269747179154</v>
      </c>
      <c r="J273">
        <v>1.528</v>
      </c>
      <c r="K273">
        <f t="shared" si="0"/>
        <v>3.5675499519999998</v>
      </c>
      <c r="L273">
        <f t="shared" si="1"/>
        <v>2.334784</v>
      </c>
      <c r="M273" t="s">
        <v>44</v>
      </c>
      <c r="N273" t="s">
        <v>55</v>
      </c>
      <c r="O273" t="s">
        <v>67</v>
      </c>
      <c r="P273">
        <v>0</v>
      </c>
      <c r="Q273">
        <v>1</v>
      </c>
      <c r="R273">
        <v>0</v>
      </c>
      <c r="S273">
        <v>0</v>
      </c>
      <c r="T273">
        <v>0</v>
      </c>
      <c r="U273" t="s">
        <v>47</v>
      </c>
      <c r="W273">
        <v>0</v>
      </c>
      <c r="X273">
        <v>0</v>
      </c>
      <c r="Y273">
        <v>0</v>
      </c>
      <c r="Z273">
        <v>0</v>
      </c>
      <c r="AA273">
        <v>1</v>
      </c>
      <c r="AB273">
        <v>0</v>
      </c>
      <c r="AC273">
        <v>0</v>
      </c>
      <c r="AD273" t="s">
        <v>57</v>
      </c>
      <c r="AE273">
        <v>1</v>
      </c>
      <c r="AF273">
        <v>1</v>
      </c>
      <c r="AG273">
        <v>1</v>
      </c>
      <c r="AH273">
        <v>1</v>
      </c>
      <c r="AI273">
        <v>1</v>
      </c>
      <c r="AJ273">
        <v>1</v>
      </c>
      <c r="AK273">
        <v>1</v>
      </c>
      <c r="AL273">
        <v>0</v>
      </c>
      <c r="AM273">
        <v>1</v>
      </c>
      <c r="AN273">
        <v>1</v>
      </c>
      <c r="AO273" t="s">
        <v>58</v>
      </c>
      <c r="AP273">
        <v>61.9</v>
      </c>
      <c r="AQ273">
        <v>56.5</v>
      </c>
      <c r="AR273">
        <v>34.799999999999997</v>
      </c>
      <c r="AS273">
        <v>40.799999999999997</v>
      </c>
      <c r="AT273">
        <v>52</v>
      </c>
      <c r="AU273">
        <v>77</v>
      </c>
      <c r="AV273">
        <v>1</v>
      </c>
    </row>
    <row r="274" spans="1:48" x14ac:dyDescent="0.3">
      <c r="A274" t="s">
        <v>63</v>
      </c>
      <c r="B274">
        <v>0</v>
      </c>
      <c r="C274">
        <v>0</v>
      </c>
      <c r="D274">
        <v>0</v>
      </c>
      <c r="E274">
        <v>0</v>
      </c>
      <c r="F274">
        <v>0</v>
      </c>
      <c r="G274">
        <v>1</v>
      </c>
      <c r="H274">
        <v>11252</v>
      </c>
      <c r="I274">
        <v>9.3283011696097482</v>
      </c>
      <c r="J274">
        <v>1.107</v>
      </c>
      <c r="K274">
        <f t="shared" si="0"/>
        <v>1.3565720429999999</v>
      </c>
      <c r="L274">
        <f t="shared" si="1"/>
        <v>1.225449</v>
      </c>
      <c r="M274" t="s">
        <v>44</v>
      </c>
      <c r="N274" t="s">
        <v>64</v>
      </c>
      <c r="O274" t="s">
        <v>61</v>
      </c>
      <c r="P274">
        <v>0</v>
      </c>
      <c r="Q274">
        <v>0</v>
      </c>
      <c r="R274">
        <v>1</v>
      </c>
      <c r="S274">
        <v>0</v>
      </c>
      <c r="T274">
        <v>0</v>
      </c>
      <c r="U274" t="s">
        <v>56</v>
      </c>
      <c r="W274">
        <v>0</v>
      </c>
      <c r="X274">
        <v>0</v>
      </c>
      <c r="Y274">
        <v>0</v>
      </c>
      <c r="Z274">
        <v>1</v>
      </c>
      <c r="AA274">
        <v>0</v>
      </c>
      <c r="AB274">
        <v>0</v>
      </c>
      <c r="AC274">
        <v>0</v>
      </c>
      <c r="AD274" t="s">
        <v>70</v>
      </c>
      <c r="AE274">
        <v>1</v>
      </c>
      <c r="AF274">
        <v>1</v>
      </c>
      <c r="AG274">
        <v>0</v>
      </c>
      <c r="AH274">
        <v>1</v>
      </c>
      <c r="AI274">
        <v>1</v>
      </c>
      <c r="AJ274">
        <v>1</v>
      </c>
      <c r="AK274">
        <v>1</v>
      </c>
      <c r="AL274">
        <v>0</v>
      </c>
      <c r="AM274">
        <v>1</v>
      </c>
      <c r="AN274">
        <v>0</v>
      </c>
      <c r="AO274" t="s">
        <v>58</v>
      </c>
      <c r="AP274">
        <v>61.3</v>
      </c>
      <c r="AQ274">
        <v>56.5</v>
      </c>
      <c r="AR274">
        <v>34.700000000000003</v>
      </c>
      <c r="AS274">
        <v>40.700000000000003</v>
      </c>
      <c r="AT274">
        <v>55</v>
      </c>
      <c r="AU274">
        <v>77</v>
      </c>
      <c r="AV274">
        <v>1</v>
      </c>
    </row>
    <row r="275" spans="1:48" x14ac:dyDescent="0.3">
      <c r="A275" t="s">
        <v>43</v>
      </c>
      <c r="B275">
        <v>0</v>
      </c>
      <c r="C275">
        <v>0</v>
      </c>
      <c r="D275">
        <v>0</v>
      </c>
      <c r="E275">
        <v>1</v>
      </c>
      <c r="F275">
        <v>0</v>
      </c>
      <c r="G275">
        <v>0</v>
      </c>
      <c r="H275">
        <v>12900</v>
      </c>
      <c r="I275">
        <v>9.4649825903497629</v>
      </c>
      <c r="J275">
        <v>1.41</v>
      </c>
      <c r="K275">
        <f t="shared" si="0"/>
        <v>2.8032209999999993</v>
      </c>
      <c r="L275">
        <f t="shared" si="1"/>
        <v>1.9880999999999998</v>
      </c>
      <c r="M275" t="s">
        <v>44</v>
      </c>
      <c r="N275" t="s">
        <v>45</v>
      </c>
      <c r="O275" t="s">
        <v>46</v>
      </c>
      <c r="P275">
        <v>0</v>
      </c>
      <c r="Q275">
        <v>0</v>
      </c>
      <c r="R275">
        <v>0</v>
      </c>
      <c r="S275">
        <v>1</v>
      </c>
      <c r="T275">
        <v>0</v>
      </c>
      <c r="U275" t="s">
        <v>66</v>
      </c>
      <c r="W275">
        <v>0</v>
      </c>
      <c r="X275">
        <v>0</v>
      </c>
      <c r="Y275">
        <v>0</v>
      </c>
      <c r="Z275">
        <v>0</v>
      </c>
      <c r="AA275">
        <v>0</v>
      </c>
      <c r="AB275">
        <v>1</v>
      </c>
      <c r="AC275">
        <v>0</v>
      </c>
      <c r="AD275" t="s">
        <v>48</v>
      </c>
      <c r="AE275">
        <v>0</v>
      </c>
      <c r="AF275">
        <v>0</v>
      </c>
      <c r="AG275">
        <v>0</v>
      </c>
      <c r="AH275">
        <v>0</v>
      </c>
      <c r="AI275">
        <v>1</v>
      </c>
      <c r="AJ275">
        <v>1</v>
      </c>
      <c r="AK275">
        <v>1</v>
      </c>
      <c r="AL275">
        <v>1</v>
      </c>
      <c r="AM275">
        <v>0</v>
      </c>
      <c r="AN275">
        <v>0</v>
      </c>
      <c r="AO275" t="s">
        <v>49</v>
      </c>
      <c r="AP275">
        <v>62.5</v>
      </c>
      <c r="AQ275">
        <v>56</v>
      </c>
      <c r="AR275">
        <v>35.5</v>
      </c>
      <c r="AS275">
        <v>40.799999999999997</v>
      </c>
      <c r="AT275">
        <v>50</v>
      </c>
      <c r="AU275">
        <v>80</v>
      </c>
      <c r="AV275">
        <v>1</v>
      </c>
    </row>
    <row r="276" spans="1:48" x14ac:dyDescent="0.3">
      <c r="A276" t="s">
        <v>68</v>
      </c>
      <c r="B276">
        <v>0</v>
      </c>
      <c r="C276">
        <v>0</v>
      </c>
      <c r="D276">
        <v>1</v>
      </c>
      <c r="E276">
        <v>0</v>
      </c>
      <c r="F276">
        <v>0</v>
      </c>
      <c r="G276">
        <v>0</v>
      </c>
      <c r="H276">
        <v>18198</v>
      </c>
      <c r="I276">
        <v>9.8090669769166361</v>
      </c>
      <c r="J276">
        <v>1.6</v>
      </c>
      <c r="K276">
        <f t="shared" si="0"/>
        <v>4.096000000000001</v>
      </c>
      <c r="L276">
        <f t="shared" si="1"/>
        <v>2.5600000000000005</v>
      </c>
      <c r="M276" t="s">
        <v>69</v>
      </c>
      <c r="N276" t="s">
        <v>64</v>
      </c>
      <c r="O276" t="s">
        <v>52</v>
      </c>
      <c r="P276">
        <v>0</v>
      </c>
      <c r="Q276">
        <v>0</v>
      </c>
      <c r="R276">
        <v>0</v>
      </c>
      <c r="S276">
        <v>0</v>
      </c>
      <c r="T276">
        <v>1</v>
      </c>
      <c r="U276" t="s">
        <v>47</v>
      </c>
      <c r="W276">
        <v>0</v>
      </c>
      <c r="X276">
        <v>0</v>
      </c>
      <c r="Y276">
        <v>0</v>
      </c>
      <c r="Z276">
        <v>0</v>
      </c>
      <c r="AA276">
        <v>1</v>
      </c>
      <c r="AB276">
        <v>0</v>
      </c>
      <c r="AC276">
        <v>0</v>
      </c>
      <c r="AD276" t="s">
        <v>57</v>
      </c>
      <c r="AE276">
        <v>1</v>
      </c>
      <c r="AF276">
        <v>1</v>
      </c>
      <c r="AG276">
        <v>0</v>
      </c>
      <c r="AH276">
        <v>1</v>
      </c>
      <c r="AI276">
        <v>1</v>
      </c>
      <c r="AJ276">
        <v>1</v>
      </c>
      <c r="AK276">
        <v>1</v>
      </c>
      <c r="AL276">
        <v>0</v>
      </c>
      <c r="AM276">
        <v>1</v>
      </c>
      <c r="AN276">
        <v>1</v>
      </c>
      <c r="AO276" t="s">
        <v>58</v>
      </c>
      <c r="AP276">
        <v>61.5</v>
      </c>
      <c r="AQ276">
        <v>55.7</v>
      </c>
      <c r="AR276">
        <v>34.6</v>
      </c>
      <c r="AS276">
        <v>40.700000000000003</v>
      </c>
      <c r="AT276">
        <v>51</v>
      </c>
      <c r="AU276">
        <v>77</v>
      </c>
      <c r="AV276">
        <v>1</v>
      </c>
    </row>
    <row r="277" spans="1:48" x14ac:dyDescent="0.3">
      <c r="A277" t="s">
        <v>43</v>
      </c>
      <c r="B277">
        <v>0</v>
      </c>
      <c r="C277">
        <v>0</v>
      </c>
      <c r="D277">
        <v>0</v>
      </c>
      <c r="E277">
        <v>1</v>
      </c>
      <c r="F277">
        <v>0</v>
      </c>
      <c r="G277">
        <v>0</v>
      </c>
      <c r="H277">
        <v>7410</v>
      </c>
      <c r="I277">
        <v>8.9105857182901325</v>
      </c>
      <c r="J277">
        <v>1.03</v>
      </c>
      <c r="K277">
        <f t="shared" si="0"/>
        <v>1.092727</v>
      </c>
      <c r="L277">
        <f t="shared" si="1"/>
        <v>1.0609</v>
      </c>
      <c r="M277" t="s">
        <v>44</v>
      </c>
      <c r="N277" t="s">
        <v>45</v>
      </c>
      <c r="O277" t="s">
        <v>46</v>
      </c>
      <c r="P277">
        <v>0</v>
      </c>
      <c r="Q277">
        <v>0</v>
      </c>
      <c r="R277">
        <v>0</v>
      </c>
      <c r="S277">
        <v>1</v>
      </c>
      <c r="T277">
        <v>0</v>
      </c>
      <c r="U277" t="s">
        <v>56</v>
      </c>
      <c r="W277">
        <v>0</v>
      </c>
      <c r="X277">
        <v>0</v>
      </c>
      <c r="Y277">
        <v>0</v>
      </c>
      <c r="Z277">
        <v>1</v>
      </c>
      <c r="AA277">
        <v>0</v>
      </c>
      <c r="AB277">
        <v>0</v>
      </c>
      <c r="AC277">
        <v>0</v>
      </c>
      <c r="AD277" t="s">
        <v>48</v>
      </c>
      <c r="AE277">
        <v>0</v>
      </c>
      <c r="AF277">
        <v>0</v>
      </c>
      <c r="AG277">
        <v>0</v>
      </c>
      <c r="AH277">
        <v>0</v>
      </c>
      <c r="AI277">
        <v>0</v>
      </c>
      <c r="AJ277">
        <v>1</v>
      </c>
      <c r="AK277">
        <v>0</v>
      </c>
      <c r="AL277">
        <v>1</v>
      </c>
      <c r="AM277">
        <v>0</v>
      </c>
      <c r="AN277">
        <v>0</v>
      </c>
      <c r="AO277" t="s">
        <v>49</v>
      </c>
      <c r="AP277">
        <v>62.1</v>
      </c>
      <c r="AQ277">
        <v>58</v>
      </c>
      <c r="AR277">
        <v>35</v>
      </c>
      <c r="AS277">
        <v>41.2</v>
      </c>
      <c r="AT277">
        <v>50</v>
      </c>
      <c r="AU277">
        <v>80</v>
      </c>
      <c r="AV277">
        <v>1</v>
      </c>
    </row>
    <row r="278" spans="1:48" x14ac:dyDescent="0.3">
      <c r="A278" t="s">
        <v>50</v>
      </c>
      <c r="B278">
        <v>1</v>
      </c>
      <c r="C278">
        <v>0</v>
      </c>
      <c r="D278">
        <v>0</v>
      </c>
      <c r="E278">
        <v>0</v>
      </c>
      <c r="F278">
        <v>0</v>
      </c>
      <c r="G278">
        <v>0</v>
      </c>
      <c r="H278">
        <v>10612.39</v>
      </c>
      <c r="I278">
        <v>9.2697774654304315</v>
      </c>
      <c r="J278">
        <v>1.24</v>
      </c>
      <c r="K278">
        <f t="shared" si="0"/>
        <v>1.9066240000000001</v>
      </c>
      <c r="L278">
        <f t="shared" si="1"/>
        <v>1.5376000000000001</v>
      </c>
      <c r="M278" t="s">
        <v>44</v>
      </c>
      <c r="N278" t="s">
        <v>51</v>
      </c>
      <c r="O278" t="s">
        <v>52</v>
      </c>
      <c r="P278">
        <v>0</v>
      </c>
      <c r="Q278">
        <v>0</v>
      </c>
      <c r="R278">
        <v>0</v>
      </c>
      <c r="S278">
        <v>0</v>
      </c>
      <c r="T278">
        <v>1</v>
      </c>
      <c r="U278" t="s">
        <v>47</v>
      </c>
      <c r="W278">
        <v>0</v>
      </c>
      <c r="X278">
        <v>0</v>
      </c>
      <c r="Y278">
        <v>0</v>
      </c>
      <c r="Z278">
        <v>0</v>
      </c>
      <c r="AA278">
        <v>1</v>
      </c>
      <c r="AB278">
        <v>0</v>
      </c>
      <c r="AC278">
        <v>0</v>
      </c>
      <c r="AD278" t="s">
        <v>48</v>
      </c>
      <c r="AE278">
        <v>1</v>
      </c>
      <c r="AF278">
        <v>1</v>
      </c>
      <c r="AG278">
        <v>0</v>
      </c>
      <c r="AH278">
        <v>1</v>
      </c>
      <c r="AI278">
        <v>1</v>
      </c>
      <c r="AJ278">
        <v>1</v>
      </c>
      <c r="AK278">
        <v>1</v>
      </c>
      <c r="AL278">
        <v>0</v>
      </c>
      <c r="AM278">
        <v>1</v>
      </c>
      <c r="AN278">
        <v>0</v>
      </c>
      <c r="AO278" t="s">
        <v>49</v>
      </c>
      <c r="AP278">
        <v>61.9</v>
      </c>
      <c r="AQ278">
        <v>56</v>
      </c>
      <c r="AR278">
        <v>34.5</v>
      </c>
      <c r="AS278">
        <v>40.6</v>
      </c>
      <c r="AT278">
        <v>55</v>
      </c>
      <c r="AU278">
        <v>80</v>
      </c>
      <c r="AV278">
        <v>1</v>
      </c>
    </row>
    <row r="279" spans="1:48" x14ac:dyDescent="0.3">
      <c r="A279" t="s">
        <v>68</v>
      </c>
      <c r="B279">
        <v>0</v>
      </c>
      <c r="C279">
        <v>0</v>
      </c>
      <c r="D279">
        <v>1</v>
      </c>
      <c r="E279">
        <v>0</v>
      </c>
      <c r="F279">
        <v>0</v>
      </c>
      <c r="G279">
        <v>0</v>
      </c>
      <c r="H279">
        <v>13081</v>
      </c>
      <c r="I279">
        <v>9.4789160746882271</v>
      </c>
      <c r="J279">
        <v>1.3</v>
      </c>
      <c r="K279">
        <f t="shared" si="0"/>
        <v>2.1970000000000005</v>
      </c>
      <c r="L279">
        <f t="shared" si="1"/>
        <v>1.6900000000000002</v>
      </c>
      <c r="M279" t="s">
        <v>69</v>
      </c>
      <c r="N279" t="s">
        <v>64</v>
      </c>
      <c r="O279" t="s">
        <v>46</v>
      </c>
      <c r="P279">
        <v>0</v>
      </c>
      <c r="Q279">
        <v>0</v>
      </c>
      <c r="R279">
        <v>0</v>
      </c>
      <c r="S279">
        <v>1</v>
      </c>
      <c r="T279">
        <v>0</v>
      </c>
      <c r="U279" t="s">
        <v>47</v>
      </c>
      <c r="W279">
        <v>0</v>
      </c>
      <c r="X279">
        <v>0</v>
      </c>
      <c r="Y279">
        <v>0</v>
      </c>
      <c r="Z279">
        <v>0</v>
      </c>
      <c r="AA279">
        <v>1</v>
      </c>
      <c r="AB279">
        <v>0</v>
      </c>
      <c r="AC279">
        <v>0</v>
      </c>
      <c r="AD279" t="s">
        <v>57</v>
      </c>
      <c r="AE279">
        <v>1</v>
      </c>
      <c r="AF279">
        <v>1</v>
      </c>
      <c r="AG279">
        <v>0</v>
      </c>
      <c r="AH279">
        <v>1</v>
      </c>
      <c r="AI279">
        <v>1</v>
      </c>
      <c r="AJ279">
        <v>1</v>
      </c>
      <c r="AK279">
        <v>1</v>
      </c>
      <c r="AL279">
        <v>0</v>
      </c>
      <c r="AM279">
        <v>1</v>
      </c>
      <c r="AN279">
        <v>1</v>
      </c>
      <c r="AO279" t="s">
        <v>58</v>
      </c>
      <c r="AP279">
        <v>61.5</v>
      </c>
      <c r="AQ279">
        <v>56.6</v>
      </c>
      <c r="AR279">
        <v>34.4</v>
      </c>
      <c r="AS279">
        <v>40.799999999999997</v>
      </c>
      <c r="AT279">
        <v>52</v>
      </c>
      <c r="AU279">
        <v>77</v>
      </c>
      <c r="AV279">
        <v>1</v>
      </c>
    </row>
    <row r="280" spans="1:48" x14ac:dyDescent="0.3">
      <c r="A280" t="s">
        <v>50</v>
      </c>
      <c r="B280">
        <v>1</v>
      </c>
      <c r="C280">
        <v>0</v>
      </c>
      <c r="D280">
        <v>0</v>
      </c>
      <c r="E280">
        <v>0</v>
      </c>
      <c r="F280">
        <v>0</v>
      </c>
      <c r="G280">
        <v>0</v>
      </c>
      <c r="H280">
        <v>11215.21</v>
      </c>
      <c r="I280">
        <v>9.3250261717009781</v>
      </c>
      <c r="J280">
        <v>1.1299999999999999</v>
      </c>
      <c r="K280">
        <f t="shared" si="0"/>
        <v>1.4428969999999994</v>
      </c>
      <c r="L280">
        <f t="shared" si="1"/>
        <v>1.2768999999999997</v>
      </c>
      <c r="M280" t="s">
        <v>44</v>
      </c>
      <c r="N280" t="s">
        <v>51</v>
      </c>
      <c r="O280" t="s">
        <v>61</v>
      </c>
      <c r="P280">
        <v>0</v>
      </c>
      <c r="Q280">
        <v>0</v>
      </c>
      <c r="R280">
        <v>1</v>
      </c>
      <c r="S280">
        <v>0</v>
      </c>
      <c r="T280">
        <v>0</v>
      </c>
      <c r="U280" t="s">
        <v>53</v>
      </c>
      <c r="W280">
        <v>0</v>
      </c>
      <c r="X280">
        <v>0</v>
      </c>
      <c r="Y280">
        <v>0</v>
      </c>
      <c r="Z280">
        <v>0</v>
      </c>
      <c r="AA280">
        <v>0</v>
      </c>
      <c r="AB280">
        <v>0</v>
      </c>
      <c r="AC280">
        <v>1</v>
      </c>
      <c r="AD280" t="s">
        <v>62</v>
      </c>
      <c r="AE280">
        <v>1</v>
      </c>
      <c r="AF280">
        <v>1</v>
      </c>
      <c r="AG280">
        <v>0</v>
      </c>
      <c r="AH280">
        <v>0</v>
      </c>
      <c r="AI280">
        <v>1</v>
      </c>
      <c r="AJ280">
        <v>1</v>
      </c>
      <c r="AK280">
        <v>1</v>
      </c>
      <c r="AL280">
        <v>1</v>
      </c>
      <c r="AM280">
        <v>0</v>
      </c>
      <c r="AN280">
        <v>0</v>
      </c>
      <c r="AO280" t="s">
        <v>49</v>
      </c>
      <c r="AP280">
        <v>61.3</v>
      </c>
      <c r="AQ280">
        <v>57</v>
      </c>
      <c r="AR280">
        <v>35</v>
      </c>
      <c r="AS280">
        <v>40.799999999999997</v>
      </c>
      <c r="AT280">
        <v>50</v>
      </c>
      <c r="AU280">
        <v>80</v>
      </c>
      <c r="AV280">
        <v>1</v>
      </c>
    </row>
    <row r="281" spans="1:48" x14ac:dyDescent="0.3">
      <c r="A281" t="s">
        <v>50</v>
      </c>
      <c r="B281">
        <v>1</v>
      </c>
      <c r="C281">
        <v>0</v>
      </c>
      <c r="D281">
        <v>0</v>
      </c>
      <c r="E281">
        <v>0</v>
      </c>
      <c r="F281">
        <v>0</v>
      </c>
      <c r="G281">
        <v>0</v>
      </c>
      <c r="H281">
        <v>19124.759999999998</v>
      </c>
      <c r="I281">
        <v>9.8587391095963888</v>
      </c>
      <c r="J281">
        <v>1.63</v>
      </c>
      <c r="K281">
        <f t="shared" si="0"/>
        <v>4.3307469999999997</v>
      </c>
      <c r="L281">
        <f t="shared" si="1"/>
        <v>2.6568999999999998</v>
      </c>
      <c r="M281" t="s">
        <v>44</v>
      </c>
      <c r="N281" t="s">
        <v>51</v>
      </c>
      <c r="O281" t="s">
        <v>61</v>
      </c>
      <c r="P281">
        <v>0</v>
      </c>
      <c r="Q281">
        <v>0</v>
      </c>
      <c r="R281">
        <v>1</v>
      </c>
      <c r="S281">
        <v>0</v>
      </c>
      <c r="T281">
        <v>0</v>
      </c>
      <c r="U281" t="s">
        <v>53</v>
      </c>
      <c r="W281">
        <v>0</v>
      </c>
      <c r="X281">
        <v>0</v>
      </c>
      <c r="Y281">
        <v>0</v>
      </c>
      <c r="Z281">
        <v>0</v>
      </c>
      <c r="AA281">
        <v>0</v>
      </c>
      <c r="AB281">
        <v>0</v>
      </c>
      <c r="AC281">
        <v>1</v>
      </c>
      <c r="AD281" t="s">
        <v>62</v>
      </c>
      <c r="AE281">
        <v>1</v>
      </c>
      <c r="AF281">
        <v>1</v>
      </c>
      <c r="AG281">
        <v>0</v>
      </c>
      <c r="AH281">
        <v>0</v>
      </c>
      <c r="AI281">
        <v>1</v>
      </c>
      <c r="AJ281">
        <v>1</v>
      </c>
      <c r="AK281">
        <v>1</v>
      </c>
      <c r="AL281">
        <v>0</v>
      </c>
      <c r="AM281">
        <v>0</v>
      </c>
      <c r="AN281">
        <v>0</v>
      </c>
      <c r="AO281" t="s">
        <v>49</v>
      </c>
      <c r="AP281">
        <v>61.5</v>
      </c>
      <c r="AQ281">
        <v>56</v>
      </c>
      <c r="AR281">
        <v>34</v>
      </c>
      <c r="AS281">
        <v>40.799999999999997</v>
      </c>
      <c r="AT281">
        <v>55</v>
      </c>
      <c r="AU281">
        <v>80</v>
      </c>
      <c r="AV281">
        <v>1</v>
      </c>
    </row>
    <row r="282" spans="1:48" x14ac:dyDescent="0.3">
      <c r="A282" t="s">
        <v>54</v>
      </c>
      <c r="B282">
        <v>0</v>
      </c>
      <c r="C282">
        <v>1</v>
      </c>
      <c r="D282">
        <v>0</v>
      </c>
      <c r="E282">
        <v>0</v>
      </c>
      <c r="F282">
        <v>0</v>
      </c>
      <c r="G282">
        <v>0</v>
      </c>
      <c r="H282">
        <v>8064</v>
      </c>
      <c r="I282">
        <v>8.9951649903111495</v>
      </c>
      <c r="J282">
        <v>1.077</v>
      </c>
      <c r="K282">
        <f t="shared" si="0"/>
        <v>1.249243533</v>
      </c>
      <c r="L282">
        <f t="shared" si="1"/>
        <v>1.159929</v>
      </c>
      <c r="M282" t="s">
        <v>44</v>
      </c>
      <c r="N282" t="s">
        <v>55</v>
      </c>
      <c r="O282" t="s">
        <v>52</v>
      </c>
      <c r="P282">
        <v>0</v>
      </c>
      <c r="Q282">
        <v>0</v>
      </c>
      <c r="R282">
        <v>0</v>
      </c>
      <c r="S282">
        <v>0</v>
      </c>
      <c r="T282">
        <v>1</v>
      </c>
      <c r="U282" t="s">
        <v>47</v>
      </c>
      <c r="W282">
        <v>0</v>
      </c>
      <c r="X282">
        <v>0</v>
      </c>
      <c r="Y282">
        <v>0</v>
      </c>
      <c r="Z282">
        <v>0</v>
      </c>
      <c r="AA282">
        <v>1</v>
      </c>
      <c r="AB282">
        <v>0</v>
      </c>
      <c r="AC282">
        <v>0</v>
      </c>
      <c r="AD282" t="s">
        <v>57</v>
      </c>
      <c r="AE282">
        <v>1</v>
      </c>
      <c r="AF282">
        <v>1</v>
      </c>
      <c r="AG282">
        <v>0</v>
      </c>
      <c r="AH282">
        <v>1</v>
      </c>
      <c r="AI282">
        <v>1</v>
      </c>
      <c r="AJ282">
        <v>1</v>
      </c>
      <c r="AK282">
        <v>1</v>
      </c>
      <c r="AL282">
        <v>0</v>
      </c>
      <c r="AM282">
        <v>1</v>
      </c>
      <c r="AN282">
        <v>0</v>
      </c>
      <c r="AO282" t="s">
        <v>58</v>
      </c>
      <c r="AP282">
        <v>61</v>
      </c>
      <c r="AQ282">
        <v>56.8</v>
      </c>
      <c r="AR282">
        <v>34.9</v>
      </c>
      <c r="AS282">
        <v>40.799999999999997</v>
      </c>
      <c r="AT282">
        <v>54</v>
      </c>
      <c r="AU282">
        <v>76</v>
      </c>
      <c r="AV282">
        <v>1</v>
      </c>
    </row>
    <row r="283" spans="1:48" x14ac:dyDescent="0.3">
      <c r="A283" t="s">
        <v>59</v>
      </c>
      <c r="B283">
        <v>0</v>
      </c>
      <c r="C283">
        <v>0</v>
      </c>
      <c r="D283">
        <v>0</v>
      </c>
      <c r="E283">
        <v>0</v>
      </c>
      <c r="F283">
        <v>1</v>
      </c>
      <c r="G283">
        <v>0</v>
      </c>
      <c r="H283">
        <v>8940</v>
      </c>
      <c r="I283">
        <v>9.0982908681675596</v>
      </c>
      <c r="J283">
        <v>1.1399999999999999</v>
      </c>
      <c r="K283">
        <f t="shared" si="0"/>
        <v>1.4815439999999998</v>
      </c>
      <c r="L283">
        <f t="shared" si="1"/>
        <v>1.2995999999999999</v>
      </c>
      <c r="M283" t="s">
        <v>44</v>
      </c>
      <c r="N283" t="s">
        <v>60</v>
      </c>
      <c r="O283" t="s">
        <v>61</v>
      </c>
      <c r="P283">
        <v>0</v>
      </c>
      <c r="Q283">
        <v>0</v>
      </c>
      <c r="R283">
        <v>1</v>
      </c>
      <c r="S283">
        <v>0</v>
      </c>
      <c r="T283">
        <v>0</v>
      </c>
      <c r="U283" t="s">
        <v>47</v>
      </c>
      <c r="W283">
        <v>0</v>
      </c>
      <c r="X283">
        <v>0</v>
      </c>
      <c r="Y283">
        <v>0</v>
      </c>
      <c r="Z283">
        <v>0</v>
      </c>
      <c r="AA283">
        <v>1</v>
      </c>
      <c r="AB283">
        <v>0</v>
      </c>
      <c r="AC283">
        <v>0</v>
      </c>
      <c r="AD283" t="s">
        <v>62</v>
      </c>
      <c r="AE283">
        <v>1</v>
      </c>
      <c r="AF283">
        <v>1</v>
      </c>
      <c r="AG283">
        <v>1</v>
      </c>
      <c r="AH283">
        <v>1</v>
      </c>
      <c r="AI283">
        <v>1</v>
      </c>
      <c r="AJ283">
        <v>1</v>
      </c>
      <c r="AK283">
        <v>1</v>
      </c>
      <c r="AL283">
        <v>0</v>
      </c>
      <c r="AM283">
        <v>1</v>
      </c>
      <c r="AN283">
        <v>0</v>
      </c>
      <c r="AO283" t="s">
        <v>58</v>
      </c>
      <c r="AP283">
        <v>62.1</v>
      </c>
      <c r="AQ283">
        <v>55.3</v>
      </c>
      <c r="AR283">
        <v>34.6</v>
      </c>
      <c r="AS283">
        <v>40.9</v>
      </c>
      <c r="AT283">
        <v>52</v>
      </c>
      <c r="AU283">
        <v>79</v>
      </c>
      <c r="AV283">
        <v>1</v>
      </c>
    </row>
    <row r="284" spans="1:48" x14ac:dyDescent="0.3">
      <c r="A284" t="s">
        <v>43</v>
      </c>
      <c r="B284">
        <v>0</v>
      </c>
      <c r="C284">
        <v>0</v>
      </c>
      <c r="D284">
        <v>0</v>
      </c>
      <c r="E284">
        <v>1</v>
      </c>
      <c r="F284">
        <v>0</v>
      </c>
      <c r="G284">
        <v>0</v>
      </c>
      <c r="H284">
        <v>13120</v>
      </c>
      <c r="I284">
        <v>9.4818930624980808</v>
      </c>
      <c r="J284">
        <v>1.34</v>
      </c>
      <c r="K284">
        <f t="shared" si="0"/>
        <v>2.4061040000000005</v>
      </c>
      <c r="L284">
        <f t="shared" si="1"/>
        <v>1.7956000000000003</v>
      </c>
      <c r="M284" t="s">
        <v>44</v>
      </c>
      <c r="N284" t="s">
        <v>45</v>
      </c>
      <c r="O284" t="s">
        <v>65</v>
      </c>
      <c r="P284">
        <v>1</v>
      </c>
      <c r="Q284">
        <v>0</v>
      </c>
      <c r="R284">
        <v>0</v>
      </c>
      <c r="S284">
        <v>0</v>
      </c>
      <c r="T284">
        <v>0</v>
      </c>
      <c r="U284" t="s">
        <v>47</v>
      </c>
      <c r="W284">
        <v>0</v>
      </c>
      <c r="X284">
        <v>0</v>
      </c>
      <c r="Y284">
        <v>0</v>
      </c>
      <c r="Z284">
        <v>0</v>
      </c>
      <c r="AA284">
        <v>1</v>
      </c>
      <c r="AB284">
        <v>0</v>
      </c>
      <c r="AC284">
        <v>0</v>
      </c>
      <c r="AD284" t="s">
        <v>48</v>
      </c>
      <c r="AE284">
        <v>0</v>
      </c>
      <c r="AF284">
        <v>0</v>
      </c>
      <c r="AG284">
        <v>0</v>
      </c>
      <c r="AH284">
        <v>0</v>
      </c>
      <c r="AI284">
        <v>1</v>
      </c>
      <c r="AJ284">
        <v>1</v>
      </c>
      <c r="AK284">
        <v>0</v>
      </c>
      <c r="AL284">
        <v>0</v>
      </c>
      <c r="AM284">
        <v>0</v>
      </c>
      <c r="AN284">
        <v>0</v>
      </c>
      <c r="AO284" t="s">
        <v>49</v>
      </c>
      <c r="AP284">
        <v>62.4</v>
      </c>
      <c r="AQ284">
        <v>58</v>
      </c>
      <c r="AR284">
        <v>36</v>
      </c>
      <c r="AS284">
        <v>40.799999999999997</v>
      </c>
      <c r="AT284">
        <v>55</v>
      </c>
      <c r="AU284">
        <v>80</v>
      </c>
      <c r="AV284">
        <v>1</v>
      </c>
    </row>
    <row r="285" spans="1:48" x14ac:dyDescent="0.3">
      <c r="A285" t="s">
        <v>50</v>
      </c>
      <c r="B285">
        <v>1</v>
      </c>
      <c r="C285">
        <v>0</v>
      </c>
      <c r="D285">
        <v>0</v>
      </c>
      <c r="E285">
        <v>0</v>
      </c>
      <c r="F285">
        <v>0</v>
      </c>
      <c r="G285">
        <v>0</v>
      </c>
      <c r="H285">
        <v>13022.684999999999</v>
      </c>
      <c r="I285">
        <v>9.4744481157000493</v>
      </c>
      <c r="J285">
        <v>1.01</v>
      </c>
      <c r="K285">
        <f t="shared" si="0"/>
        <v>1.0303009999999999</v>
      </c>
      <c r="L285">
        <f t="shared" si="1"/>
        <v>1.0201</v>
      </c>
      <c r="M285" t="s">
        <v>44</v>
      </c>
      <c r="N285" t="s">
        <v>51</v>
      </c>
      <c r="O285" t="s">
        <v>67</v>
      </c>
      <c r="P285">
        <v>0</v>
      </c>
      <c r="Q285">
        <v>1</v>
      </c>
      <c r="R285">
        <v>0</v>
      </c>
      <c r="S285">
        <v>0</v>
      </c>
      <c r="T285">
        <v>0</v>
      </c>
      <c r="U285" t="s">
        <v>66</v>
      </c>
      <c r="W285">
        <v>0</v>
      </c>
      <c r="X285">
        <v>0</v>
      </c>
      <c r="Y285">
        <v>0</v>
      </c>
      <c r="Z285">
        <v>0</v>
      </c>
      <c r="AA285">
        <v>0</v>
      </c>
      <c r="AB285">
        <v>1</v>
      </c>
      <c r="AC285">
        <v>0</v>
      </c>
      <c r="AD285" t="s">
        <v>48</v>
      </c>
      <c r="AE285">
        <v>0</v>
      </c>
      <c r="AF285">
        <v>1</v>
      </c>
      <c r="AG285">
        <v>1</v>
      </c>
      <c r="AH285">
        <v>0</v>
      </c>
      <c r="AI285">
        <v>1</v>
      </c>
      <c r="AJ285">
        <v>1</v>
      </c>
      <c r="AK285">
        <v>1</v>
      </c>
      <c r="AL285">
        <v>0</v>
      </c>
      <c r="AM285">
        <v>0</v>
      </c>
      <c r="AN285">
        <v>0</v>
      </c>
      <c r="AO285" t="s">
        <v>49</v>
      </c>
      <c r="AP285">
        <v>61.9</v>
      </c>
      <c r="AQ285">
        <v>57</v>
      </c>
      <c r="AR285">
        <v>35.5</v>
      </c>
      <c r="AS285">
        <v>40.6</v>
      </c>
      <c r="AT285">
        <v>55</v>
      </c>
      <c r="AU285">
        <v>80</v>
      </c>
      <c r="AV285">
        <v>1</v>
      </c>
    </row>
    <row r="286" spans="1:48" x14ac:dyDescent="0.3">
      <c r="A286" t="s">
        <v>50</v>
      </c>
      <c r="B286">
        <v>1</v>
      </c>
      <c r="C286">
        <v>0</v>
      </c>
      <c r="D286">
        <v>0</v>
      </c>
      <c r="E286">
        <v>0</v>
      </c>
      <c r="F286">
        <v>0</v>
      </c>
      <c r="G286">
        <v>0</v>
      </c>
      <c r="H286">
        <v>20993.305</v>
      </c>
      <c r="I286">
        <v>9.9519588563511903</v>
      </c>
      <c r="J286">
        <v>1.57</v>
      </c>
      <c r="K286">
        <f t="shared" si="0"/>
        <v>3.8698930000000002</v>
      </c>
      <c r="L286">
        <f t="shared" si="1"/>
        <v>2.4649000000000001</v>
      </c>
      <c r="M286" t="s">
        <v>44</v>
      </c>
      <c r="N286" t="s">
        <v>51</v>
      </c>
      <c r="O286" t="s">
        <v>61</v>
      </c>
      <c r="P286">
        <v>0</v>
      </c>
      <c r="Q286">
        <v>0</v>
      </c>
      <c r="R286">
        <v>1</v>
      </c>
      <c r="S286">
        <v>0</v>
      </c>
      <c r="T286">
        <v>0</v>
      </c>
      <c r="U286" t="s">
        <v>53</v>
      </c>
      <c r="W286">
        <v>0</v>
      </c>
      <c r="X286">
        <v>0</v>
      </c>
      <c r="Y286">
        <v>0</v>
      </c>
      <c r="Z286">
        <v>0</v>
      </c>
      <c r="AA286">
        <v>0</v>
      </c>
      <c r="AB286">
        <v>0</v>
      </c>
      <c r="AC286">
        <v>1</v>
      </c>
      <c r="AD286" t="s">
        <v>57</v>
      </c>
      <c r="AE286">
        <v>1</v>
      </c>
      <c r="AF286">
        <v>1</v>
      </c>
      <c r="AG286">
        <v>1</v>
      </c>
      <c r="AH286">
        <v>0</v>
      </c>
      <c r="AI286">
        <v>1</v>
      </c>
      <c r="AJ286">
        <v>1</v>
      </c>
      <c r="AK286">
        <v>1</v>
      </c>
      <c r="AL286">
        <v>0</v>
      </c>
      <c r="AM286">
        <v>0</v>
      </c>
      <c r="AN286">
        <v>0</v>
      </c>
      <c r="AO286" t="s">
        <v>49</v>
      </c>
      <c r="AP286">
        <v>61.7</v>
      </c>
      <c r="AQ286">
        <v>55</v>
      </c>
      <c r="AR286">
        <v>35</v>
      </c>
      <c r="AS286">
        <v>40.6</v>
      </c>
      <c r="AT286">
        <v>55</v>
      </c>
      <c r="AU286">
        <v>80</v>
      </c>
      <c r="AV286">
        <v>1</v>
      </c>
    </row>
    <row r="287" spans="1:48" x14ac:dyDescent="0.3">
      <c r="A287" t="s">
        <v>63</v>
      </c>
      <c r="B287">
        <v>0</v>
      </c>
      <c r="C287">
        <v>0</v>
      </c>
      <c r="D287">
        <v>0</v>
      </c>
      <c r="E287">
        <v>0</v>
      </c>
      <c r="F287">
        <v>0</v>
      </c>
      <c r="G287">
        <v>1</v>
      </c>
      <c r="H287">
        <v>10469</v>
      </c>
      <c r="I287">
        <v>9.2561737883193551</v>
      </c>
      <c r="J287">
        <v>1.3420000000000001</v>
      </c>
      <c r="K287">
        <f t="shared" si="0"/>
        <v>2.4168936880000005</v>
      </c>
      <c r="L287">
        <f t="shared" si="1"/>
        <v>1.8009640000000002</v>
      </c>
      <c r="M287" t="s">
        <v>44</v>
      </c>
      <c r="N287" t="s">
        <v>64</v>
      </c>
      <c r="O287" t="s">
        <v>52</v>
      </c>
      <c r="P287">
        <v>0</v>
      </c>
      <c r="Q287">
        <v>0</v>
      </c>
      <c r="R287">
        <v>0</v>
      </c>
      <c r="S287">
        <v>0</v>
      </c>
      <c r="T287">
        <v>1</v>
      </c>
      <c r="U287" t="s">
        <v>47</v>
      </c>
      <c r="W287">
        <v>0</v>
      </c>
      <c r="X287">
        <v>0</v>
      </c>
      <c r="Y287">
        <v>0</v>
      </c>
      <c r="Z287">
        <v>0</v>
      </c>
      <c r="AA287">
        <v>1</v>
      </c>
      <c r="AB287">
        <v>0</v>
      </c>
      <c r="AC287">
        <v>0</v>
      </c>
      <c r="AD287" t="s">
        <v>70</v>
      </c>
      <c r="AE287">
        <v>1</v>
      </c>
      <c r="AF287">
        <v>1</v>
      </c>
      <c r="AG287">
        <v>1</v>
      </c>
      <c r="AH287">
        <v>1</v>
      </c>
      <c r="AI287">
        <v>1</v>
      </c>
      <c r="AJ287">
        <v>1</v>
      </c>
      <c r="AK287">
        <v>1</v>
      </c>
      <c r="AL287">
        <v>0</v>
      </c>
      <c r="AM287">
        <v>1</v>
      </c>
      <c r="AN287">
        <v>0</v>
      </c>
      <c r="AO287" t="s">
        <v>58</v>
      </c>
      <c r="AP287">
        <v>61.8</v>
      </c>
      <c r="AQ287">
        <v>56.1</v>
      </c>
      <c r="AR287">
        <v>34.200000000000003</v>
      </c>
      <c r="AS287">
        <v>40.700000000000003</v>
      </c>
      <c r="AT287">
        <v>52</v>
      </c>
      <c r="AU287">
        <v>76</v>
      </c>
      <c r="AV287">
        <v>1</v>
      </c>
    </row>
    <row r="288" spans="1:48" x14ac:dyDescent="0.3">
      <c r="A288" t="s">
        <v>68</v>
      </c>
      <c r="B288">
        <v>0</v>
      </c>
      <c r="C288">
        <v>0</v>
      </c>
      <c r="D288">
        <v>1</v>
      </c>
      <c r="E288">
        <v>0</v>
      </c>
      <c r="F288">
        <v>0</v>
      </c>
      <c r="G288">
        <v>0</v>
      </c>
      <c r="H288">
        <v>28446</v>
      </c>
      <c r="I288">
        <v>10.255762832130173</v>
      </c>
      <c r="J288">
        <v>1.88</v>
      </c>
      <c r="K288">
        <f t="shared" si="0"/>
        <v>6.644671999999999</v>
      </c>
      <c r="L288">
        <f t="shared" si="1"/>
        <v>3.5343999999999998</v>
      </c>
      <c r="M288" t="s">
        <v>69</v>
      </c>
      <c r="N288" t="s">
        <v>64</v>
      </c>
      <c r="O288" t="s">
        <v>46</v>
      </c>
      <c r="P288">
        <v>0</v>
      </c>
      <c r="Q288">
        <v>0</v>
      </c>
      <c r="R288">
        <v>0</v>
      </c>
      <c r="S288">
        <v>1</v>
      </c>
      <c r="T288">
        <v>0</v>
      </c>
      <c r="U288" t="s">
        <v>47</v>
      </c>
      <c r="W288">
        <v>0</v>
      </c>
      <c r="X288">
        <v>0</v>
      </c>
      <c r="Y288">
        <v>0</v>
      </c>
      <c r="Z288">
        <v>0</v>
      </c>
      <c r="AA288">
        <v>1</v>
      </c>
      <c r="AB288">
        <v>0</v>
      </c>
      <c r="AC288">
        <v>0</v>
      </c>
      <c r="AD288" t="s">
        <v>57</v>
      </c>
      <c r="AE288">
        <v>1</v>
      </c>
      <c r="AF288">
        <v>1</v>
      </c>
      <c r="AG288">
        <v>0</v>
      </c>
      <c r="AH288">
        <v>1</v>
      </c>
      <c r="AI288">
        <v>1</v>
      </c>
      <c r="AJ288">
        <v>1</v>
      </c>
      <c r="AK288">
        <v>1</v>
      </c>
      <c r="AL288">
        <v>0</v>
      </c>
      <c r="AM288">
        <v>1</v>
      </c>
      <c r="AN288">
        <v>0</v>
      </c>
      <c r="AO288" t="s">
        <v>58</v>
      </c>
      <c r="AP288">
        <v>61.7</v>
      </c>
      <c r="AQ288">
        <v>56.3</v>
      </c>
      <c r="AR288">
        <v>34.5</v>
      </c>
      <c r="AS288">
        <v>40.9</v>
      </c>
      <c r="AT288">
        <v>51</v>
      </c>
      <c r="AU288">
        <v>78</v>
      </c>
      <c r="AV288">
        <v>1</v>
      </c>
    </row>
    <row r="289" spans="1:48" x14ac:dyDescent="0.3">
      <c r="A289" t="s">
        <v>63</v>
      </c>
      <c r="B289">
        <v>0</v>
      </c>
      <c r="C289">
        <v>0</v>
      </c>
      <c r="D289">
        <v>0</v>
      </c>
      <c r="E289">
        <v>0</v>
      </c>
      <c r="F289">
        <v>0</v>
      </c>
      <c r="G289">
        <v>1</v>
      </c>
      <c r="H289">
        <v>8068</v>
      </c>
      <c r="I289">
        <v>8.9956608990741032</v>
      </c>
      <c r="J289">
        <v>1.107</v>
      </c>
      <c r="K289">
        <f t="shared" si="0"/>
        <v>1.3565720429999999</v>
      </c>
      <c r="L289">
        <f t="shared" si="1"/>
        <v>1.225449</v>
      </c>
      <c r="M289" t="s">
        <v>44</v>
      </c>
      <c r="N289" t="s">
        <v>64</v>
      </c>
      <c r="O289" t="s">
        <v>52</v>
      </c>
      <c r="P289">
        <v>0</v>
      </c>
      <c r="Q289">
        <v>0</v>
      </c>
      <c r="R289">
        <v>0</v>
      </c>
      <c r="S289">
        <v>0</v>
      </c>
      <c r="T289">
        <v>1</v>
      </c>
      <c r="U289" t="s">
        <v>47</v>
      </c>
      <c r="W289">
        <v>0</v>
      </c>
      <c r="X289">
        <v>0</v>
      </c>
      <c r="Y289">
        <v>0</v>
      </c>
      <c r="Z289">
        <v>0</v>
      </c>
      <c r="AA289">
        <v>1</v>
      </c>
      <c r="AB289">
        <v>0</v>
      </c>
      <c r="AC289">
        <v>0</v>
      </c>
      <c r="AD289" t="s">
        <v>57</v>
      </c>
      <c r="AE289">
        <v>1</v>
      </c>
      <c r="AF289">
        <v>1</v>
      </c>
      <c r="AG289">
        <v>0</v>
      </c>
      <c r="AH289">
        <v>1</v>
      </c>
      <c r="AI289">
        <v>1</v>
      </c>
      <c r="AJ289">
        <v>1</v>
      </c>
      <c r="AK289">
        <v>0</v>
      </c>
      <c r="AL289">
        <v>0</v>
      </c>
      <c r="AM289">
        <v>0</v>
      </c>
      <c r="AN289">
        <v>0</v>
      </c>
      <c r="AO289" t="s">
        <v>58</v>
      </c>
      <c r="AP289">
        <v>61.5</v>
      </c>
      <c r="AQ289">
        <v>57.1</v>
      </c>
      <c r="AR289">
        <v>34.799999999999997</v>
      </c>
      <c r="AS289">
        <v>40.6</v>
      </c>
      <c r="AT289">
        <v>55</v>
      </c>
      <c r="AU289">
        <v>76</v>
      </c>
      <c r="AV289">
        <v>1</v>
      </c>
    </row>
    <row r="290" spans="1:48" x14ac:dyDescent="0.3">
      <c r="A290" t="s">
        <v>68</v>
      </c>
      <c r="B290">
        <v>0</v>
      </c>
      <c r="C290">
        <v>0</v>
      </c>
      <c r="D290">
        <v>1</v>
      </c>
      <c r="E290">
        <v>0</v>
      </c>
      <c r="F290">
        <v>0</v>
      </c>
      <c r="G290">
        <v>0</v>
      </c>
      <c r="H290">
        <v>10852</v>
      </c>
      <c r="I290">
        <v>9.2921046737788231</v>
      </c>
      <c r="J290">
        <v>1.18</v>
      </c>
      <c r="K290">
        <f t="shared" si="0"/>
        <v>1.6430319999999998</v>
      </c>
      <c r="L290">
        <f t="shared" si="1"/>
        <v>1.3923999999999999</v>
      </c>
      <c r="M290" t="s">
        <v>69</v>
      </c>
      <c r="N290" t="s">
        <v>64</v>
      </c>
      <c r="O290" t="s">
        <v>52</v>
      </c>
      <c r="P290">
        <v>0</v>
      </c>
      <c r="Q290">
        <v>0</v>
      </c>
      <c r="R290">
        <v>0</v>
      </c>
      <c r="S290">
        <v>0</v>
      </c>
      <c r="T290">
        <v>1</v>
      </c>
      <c r="U290" t="s">
        <v>56</v>
      </c>
      <c r="W290">
        <v>0</v>
      </c>
      <c r="X290">
        <v>0</v>
      </c>
      <c r="Y290">
        <v>0</v>
      </c>
      <c r="Z290">
        <v>1</v>
      </c>
      <c r="AA290">
        <v>0</v>
      </c>
      <c r="AB290">
        <v>0</v>
      </c>
      <c r="AC290">
        <v>0</v>
      </c>
      <c r="AD290" t="s">
        <v>57</v>
      </c>
      <c r="AE290">
        <v>1</v>
      </c>
      <c r="AF290">
        <v>1</v>
      </c>
      <c r="AG290">
        <v>1</v>
      </c>
      <c r="AH290">
        <v>1</v>
      </c>
      <c r="AI290">
        <v>1</v>
      </c>
      <c r="AJ290">
        <v>1</v>
      </c>
      <c r="AK290">
        <v>1</v>
      </c>
      <c r="AL290">
        <v>0</v>
      </c>
      <c r="AM290">
        <v>1</v>
      </c>
      <c r="AN290">
        <v>0</v>
      </c>
      <c r="AO290" t="s">
        <v>58</v>
      </c>
      <c r="AP290">
        <v>61.6</v>
      </c>
      <c r="AQ290">
        <v>55.5</v>
      </c>
      <c r="AR290">
        <v>34.299999999999997</v>
      </c>
      <c r="AS290">
        <v>40.700000000000003</v>
      </c>
      <c r="AT290">
        <v>51</v>
      </c>
      <c r="AU290">
        <v>75</v>
      </c>
      <c r="AV290">
        <v>1</v>
      </c>
    </row>
    <row r="291" spans="1:48" x14ac:dyDescent="0.3">
      <c r="A291" t="s">
        <v>63</v>
      </c>
      <c r="B291">
        <v>0</v>
      </c>
      <c r="C291">
        <v>0</v>
      </c>
      <c r="D291">
        <v>0</v>
      </c>
      <c r="E291">
        <v>0</v>
      </c>
      <c r="F291">
        <v>0</v>
      </c>
      <c r="G291">
        <v>1</v>
      </c>
      <c r="H291">
        <v>17863</v>
      </c>
      <c r="I291">
        <v>9.7904868134488847</v>
      </c>
      <c r="J291">
        <v>1.5580000000000001</v>
      </c>
      <c r="K291">
        <f t="shared" si="0"/>
        <v>3.7818331120000006</v>
      </c>
      <c r="L291">
        <f t="shared" si="1"/>
        <v>2.4273640000000003</v>
      </c>
      <c r="M291" t="s">
        <v>44</v>
      </c>
      <c r="N291" t="s">
        <v>64</v>
      </c>
      <c r="O291" t="s">
        <v>46</v>
      </c>
      <c r="P291">
        <v>0</v>
      </c>
      <c r="Q291">
        <v>0</v>
      </c>
      <c r="R291">
        <v>0</v>
      </c>
      <c r="S291">
        <v>1</v>
      </c>
      <c r="T291">
        <v>0</v>
      </c>
      <c r="U291" t="s">
        <v>56</v>
      </c>
      <c r="W291">
        <v>0</v>
      </c>
      <c r="X291">
        <v>0</v>
      </c>
      <c r="Y291">
        <v>0</v>
      </c>
      <c r="Z291">
        <v>1</v>
      </c>
      <c r="AA291">
        <v>0</v>
      </c>
      <c r="AB291">
        <v>0</v>
      </c>
      <c r="AC291">
        <v>0</v>
      </c>
      <c r="AD291" t="s">
        <v>57</v>
      </c>
      <c r="AE291">
        <v>1</v>
      </c>
      <c r="AF291">
        <v>1</v>
      </c>
      <c r="AG291">
        <v>0</v>
      </c>
      <c r="AH291">
        <v>1</v>
      </c>
      <c r="AI291">
        <v>1</v>
      </c>
      <c r="AJ291">
        <v>1</v>
      </c>
      <c r="AK291">
        <v>1</v>
      </c>
      <c r="AL291">
        <v>0</v>
      </c>
      <c r="AM291">
        <v>1</v>
      </c>
      <c r="AN291">
        <v>1</v>
      </c>
      <c r="AO291" t="s">
        <v>58</v>
      </c>
      <c r="AP291">
        <v>61.6</v>
      </c>
      <c r="AQ291">
        <v>55.8</v>
      </c>
      <c r="AR291">
        <v>34.5</v>
      </c>
      <c r="AS291">
        <v>40.700000000000003</v>
      </c>
      <c r="AT291">
        <v>54</v>
      </c>
      <c r="AU291">
        <v>77</v>
      </c>
      <c r="AV291">
        <v>1</v>
      </c>
    </row>
    <row r="292" spans="1:48" x14ac:dyDescent="0.3">
      <c r="A292" t="s">
        <v>50</v>
      </c>
      <c r="B292">
        <v>1</v>
      </c>
      <c r="C292">
        <v>0</v>
      </c>
      <c r="D292">
        <v>0</v>
      </c>
      <c r="E292">
        <v>0</v>
      </c>
      <c r="F292">
        <v>0</v>
      </c>
      <c r="G292">
        <v>0</v>
      </c>
      <c r="H292">
        <v>39203</v>
      </c>
      <c r="I292">
        <v>10.576508553462482</v>
      </c>
      <c r="J292">
        <v>1.71</v>
      </c>
      <c r="K292">
        <f t="shared" si="0"/>
        <v>5.0002109999999993</v>
      </c>
      <c r="L292">
        <f t="shared" si="1"/>
        <v>2.9240999999999997</v>
      </c>
      <c r="M292" t="s">
        <v>44</v>
      </c>
      <c r="N292" t="s">
        <v>51</v>
      </c>
      <c r="O292" t="s">
        <v>65</v>
      </c>
      <c r="P292">
        <v>1</v>
      </c>
      <c r="Q292">
        <v>0</v>
      </c>
      <c r="R292">
        <v>0</v>
      </c>
      <c r="S292">
        <v>0</v>
      </c>
      <c r="T292">
        <v>0</v>
      </c>
      <c r="U292" t="s">
        <v>66</v>
      </c>
      <c r="W292">
        <v>0</v>
      </c>
      <c r="X292">
        <v>0</v>
      </c>
      <c r="Y292">
        <v>0</v>
      </c>
      <c r="Z292">
        <v>0</v>
      </c>
      <c r="AA292">
        <v>0</v>
      </c>
      <c r="AB292">
        <v>1</v>
      </c>
      <c r="AC292">
        <v>0</v>
      </c>
      <c r="AD292" t="s">
        <v>48</v>
      </c>
      <c r="AE292">
        <v>0</v>
      </c>
      <c r="AF292">
        <v>1</v>
      </c>
      <c r="AG292">
        <v>1</v>
      </c>
      <c r="AH292">
        <v>0</v>
      </c>
      <c r="AI292">
        <v>1</v>
      </c>
      <c r="AJ292">
        <v>1</v>
      </c>
      <c r="AK292">
        <v>1</v>
      </c>
      <c r="AL292">
        <v>1</v>
      </c>
      <c r="AM292">
        <v>0</v>
      </c>
      <c r="AN292">
        <v>0</v>
      </c>
      <c r="AO292" t="s">
        <v>49</v>
      </c>
      <c r="AP292">
        <v>61.9</v>
      </c>
      <c r="AQ292">
        <v>55</v>
      </c>
      <c r="AR292">
        <v>34</v>
      </c>
      <c r="AS292">
        <v>40.6</v>
      </c>
      <c r="AT292">
        <v>50</v>
      </c>
      <c r="AU292">
        <v>80</v>
      </c>
      <c r="AV292">
        <v>1</v>
      </c>
    </row>
    <row r="293" spans="1:48" x14ac:dyDescent="0.3">
      <c r="A293" t="s">
        <v>50</v>
      </c>
      <c r="B293">
        <v>1</v>
      </c>
      <c r="C293">
        <v>0</v>
      </c>
      <c r="D293">
        <v>0</v>
      </c>
      <c r="E293">
        <v>0</v>
      </c>
      <c r="F293">
        <v>0</v>
      </c>
      <c r="G293">
        <v>0</v>
      </c>
      <c r="H293">
        <v>8818.7049999999999</v>
      </c>
      <c r="I293">
        <v>9.0846303128241086</v>
      </c>
      <c r="J293">
        <v>1.06</v>
      </c>
      <c r="K293">
        <f t="shared" si="0"/>
        <v>1.1910160000000003</v>
      </c>
      <c r="L293">
        <f t="shared" si="1"/>
        <v>1.1236000000000002</v>
      </c>
      <c r="M293" t="s">
        <v>44</v>
      </c>
      <c r="N293" t="s">
        <v>51</v>
      </c>
      <c r="O293" t="s">
        <v>52</v>
      </c>
      <c r="P293">
        <v>0</v>
      </c>
      <c r="Q293">
        <v>0</v>
      </c>
      <c r="R293">
        <v>0</v>
      </c>
      <c r="S293">
        <v>0</v>
      </c>
      <c r="T293">
        <v>1</v>
      </c>
      <c r="U293" t="s">
        <v>66</v>
      </c>
      <c r="W293">
        <v>0</v>
      </c>
      <c r="X293">
        <v>0</v>
      </c>
      <c r="Y293">
        <v>0</v>
      </c>
      <c r="Z293">
        <v>0</v>
      </c>
      <c r="AA293">
        <v>0</v>
      </c>
      <c r="AB293">
        <v>1</v>
      </c>
      <c r="AC293">
        <v>0</v>
      </c>
      <c r="AD293" t="s">
        <v>62</v>
      </c>
      <c r="AE293">
        <v>0</v>
      </c>
      <c r="AF293">
        <v>1</v>
      </c>
      <c r="AG293">
        <v>1</v>
      </c>
      <c r="AH293">
        <v>0</v>
      </c>
      <c r="AI293">
        <v>1</v>
      </c>
      <c r="AJ293">
        <v>1</v>
      </c>
      <c r="AK293">
        <v>1</v>
      </c>
      <c r="AL293">
        <v>0</v>
      </c>
      <c r="AM293">
        <v>0</v>
      </c>
      <c r="AN293">
        <v>0</v>
      </c>
      <c r="AO293" t="s">
        <v>49</v>
      </c>
      <c r="AP293">
        <v>61.8</v>
      </c>
      <c r="AQ293">
        <v>56</v>
      </c>
      <c r="AR293">
        <v>35.5</v>
      </c>
      <c r="AS293">
        <v>40.6</v>
      </c>
      <c r="AT293">
        <v>55</v>
      </c>
      <c r="AU293">
        <v>80</v>
      </c>
      <c r="AV293">
        <v>1</v>
      </c>
    </row>
    <row r="294" spans="1:48" x14ac:dyDescent="0.3">
      <c r="A294" t="s">
        <v>50</v>
      </c>
      <c r="B294">
        <v>1</v>
      </c>
      <c r="C294">
        <v>0</v>
      </c>
      <c r="D294">
        <v>0</v>
      </c>
      <c r="E294">
        <v>0</v>
      </c>
      <c r="F294">
        <v>0</v>
      </c>
      <c r="G294">
        <v>0</v>
      </c>
      <c r="H294">
        <v>7889.8499999999995</v>
      </c>
      <c r="I294">
        <v>8.9733324022523568</v>
      </c>
      <c r="J294">
        <v>1</v>
      </c>
      <c r="K294">
        <f t="shared" si="0"/>
        <v>1</v>
      </c>
      <c r="L294">
        <f t="shared" si="1"/>
        <v>1</v>
      </c>
      <c r="M294" t="s">
        <v>44</v>
      </c>
      <c r="N294" t="s">
        <v>51</v>
      </c>
      <c r="O294" t="s">
        <v>46</v>
      </c>
      <c r="P294">
        <v>0</v>
      </c>
      <c r="Q294">
        <v>0</v>
      </c>
      <c r="R294">
        <v>0</v>
      </c>
      <c r="S294">
        <v>1</v>
      </c>
      <c r="T294">
        <v>0</v>
      </c>
      <c r="U294" t="s">
        <v>56</v>
      </c>
      <c r="W294">
        <v>0</v>
      </c>
      <c r="X294">
        <v>0</v>
      </c>
      <c r="Y294">
        <v>0</v>
      </c>
      <c r="Z294">
        <v>1</v>
      </c>
      <c r="AA294">
        <v>0</v>
      </c>
      <c r="AB294">
        <v>0</v>
      </c>
      <c r="AC294">
        <v>0</v>
      </c>
      <c r="AD294" t="s">
        <v>62</v>
      </c>
      <c r="AE294">
        <v>1</v>
      </c>
      <c r="AF294">
        <v>1</v>
      </c>
      <c r="AG294">
        <v>0</v>
      </c>
      <c r="AH294">
        <v>0</v>
      </c>
      <c r="AI294">
        <v>1</v>
      </c>
      <c r="AJ294">
        <v>1</v>
      </c>
      <c r="AK294">
        <v>1</v>
      </c>
      <c r="AL294">
        <v>0</v>
      </c>
      <c r="AM294">
        <v>0</v>
      </c>
      <c r="AN294">
        <v>0</v>
      </c>
      <c r="AO294" t="s">
        <v>49</v>
      </c>
      <c r="AP294">
        <v>61.9</v>
      </c>
      <c r="AQ294">
        <v>56</v>
      </c>
      <c r="AR294">
        <v>35.5</v>
      </c>
      <c r="AS294">
        <v>40.799999999999997</v>
      </c>
      <c r="AT294">
        <v>55</v>
      </c>
      <c r="AU294">
        <v>75</v>
      </c>
      <c r="AV294">
        <v>1</v>
      </c>
    </row>
    <row r="295" spans="1:48" x14ac:dyDescent="0.3">
      <c r="A295" t="s">
        <v>50</v>
      </c>
      <c r="B295">
        <v>1</v>
      </c>
      <c r="C295">
        <v>0</v>
      </c>
      <c r="D295">
        <v>0</v>
      </c>
      <c r="E295">
        <v>0</v>
      </c>
      <c r="F295">
        <v>0</v>
      </c>
      <c r="G295">
        <v>0</v>
      </c>
      <c r="H295">
        <v>17062.169999999998</v>
      </c>
      <c r="I295">
        <v>9.7446190110809425</v>
      </c>
      <c r="J295">
        <v>1.4</v>
      </c>
      <c r="K295">
        <f t="shared" si="0"/>
        <v>2.7439999999999993</v>
      </c>
      <c r="L295">
        <f t="shared" si="1"/>
        <v>1.9599999999999997</v>
      </c>
      <c r="M295" t="s">
        <v>44</v>
      </c>
      <c r="N295" t="s">
        <v>51</v>
      </c>
      <c r="O295" t="s">
        <v>46</v>
      </c>
      <c r="P295">
        <v>0</v>
      </c>
      <c r="Q295">
        <v>0</v>
      </c>
      <c r="R295">
        <v>0</v>
      </c>
      <c r="S295">
        <v>1</v>
      </c>
      <c r="T295">
        <v>0</v>
      </c>
      <c r="U295" t="s">
        <v>66</v>
      </c>
      <c r="W295">
        <v>0</v>
      </c>
      <c r="X295">
        <v>0</v>
      </c>
      <c r="Y295">
        <v>0</v>
      </c>
      <c r="Z295">
        <v>0</v>
      </c>
      <c r="AA295">
        <v>0</v>
      </c>
      <c r="AB295">
        <v>1</v>
      </c>
      <c r="AC295">
        <v>0</v>
      </c>
      <c r="AD295" t="s">
        <v>57</v>
      </c>
      <c r="AE295">
        <v>0</v>
      </c>
      <c r="AF295">
        <v>1</v>
      </c>
      <c r="AG295">
        <v>1</v>
      </c>
      <c r="AH295">
        <v>0</v>
      </c>
      <c r="AI295">
        <v>1</v>
      </c>
      <c r="AJ295">
        <v>1</v>
      </c>
      <c r="AK295">
        <v>1</v>
      </c>
      <c r="AL295">
        <v>1</v>
      </c>
      <c r="AM295">
        <v>0</v>
      </c>
      <c r="AN295">
        <v>0</v>
      </c>
      <c r="AO295" t="s">
        <v>49</v>
      </c>
      <c r="AP295">
        <v>61.4</v>
      </c>
      <c r="AQ295">
        <v>56</v>
      </c>
      <c r="AR295">
        <v>35</v>
      </c>
      <c r="AS295">
        <v>40.799999999999997</v>
      </c>
      <c r="AT295">
        <v>50</v>
      </c>
      <c r="AU295">
        <v>80</v>
      </c>
      <c r="AV295">
        <v>1</v>
      </c>
    </row>
    <row r="296" spans="1:48" x14ac:dyDescent="0.3">
      <c r="A296" t="s">
        <v>68</v>
      </c>
      <c r="B296">
        <v>0</v>
      </c>
      <c r="C296">
        <v>0</v>
      </c>
      <c r="D296">
        <v>1</v>
      </c>
      <c r="E296">
        <v>0</v>
      </c>
      <c r="F296">
        <v>0</v>
      </c>
      <c r="G296">
        <v>0</v>
      </c>
      <c r="H296">
        <v>9244</v>
      </c>
      <c r="I296">
        <v>9.1317299713942717</v>
      </c>
      <c r="J296">
        <v>1.1200000000000001</v>
      </c>
      <c r="K296">
        <f t="shared" si="0"/>
        <v>1.4049280000000004</v>
      </c>
      <c r="L296">
        <f t="shared" si="1"/>
        <v>1.2544000000000002</v>
      </c>
      <c r="M296" t="s">
        <v>69</v>
      </c>
      <c r="N296" t="s">
        <v>64</v>
      </c>
      <c r="O296" t="s">
        <v>52</v>
      </c>
      <c r="P296">
        <v>0</v>
      </c>
      <c r="Q296">
        <v>0</v>
      </c>
      <c r="R296">
        <v>0</v>
      </c>
      <c r="S296">
        <v>0</v>
      </c>
      <c r="T296">
        <v>1</v>
      </c>
      <c r="U296" t="s">
        <v>47</v>
      </c>
      <c r="W296">
        <v>0</v>
      </c>
      <c r="X296">
        <v>0</v>
      </c>
      <c r="Y296">
        <v>0</v>
      </c>
      <c r="Z296">
        <v>0</v>
      </c>
      <c r="AA296">
        <v>1</v>
      </c>
      <c r="AB296">
        <v>0</v>
      </c>
      <c r="AC296">
        <v>0</v>
      </c>
      <c r="AD296" t="s">
        <v>57</v>
      </c>
      <c r="AE296">
        <v>1</v>
      </c>
      <c r="AF296">
        <v>1</v>
      </c>
      <c r="AG296">
        <v>1</v>
      </c>
      <c r="AH296">
        <v>1</v>
      </c>
      <c r="AI296">
        <v>1</v>
      </c>
      <c r="AJ296">
        <v>1</v>
      </c>
      <c r="AK296">
        <v>1</v>
      </c>
      <c r="AL296">
        <v>1</v>
      </c>
      <c r="AM296">
        <v>1</v>
      </c>
      <c r="AN296">
        <v>0</v>
      </c>
      <c r="AO296" t="s">
        <v>58</v>
      </c>
      <c r="AP296">
        <v>61</v>
      </c>
      <c r="AQ296">
        <v>55.1</v>
      </c>
      <c r="AR296">
        <v>34.1</v>
      </c>
      <c r="AS296">
        <v>40.700000000000003</v>
      </c>
      <c r="AT296">
        <v>50</v>
      </c>
      <c r="AU296">
        <v>76</v>
      </c>
      <c r="AV296">
        <v>1</v>
      </c>
    </row>
    <row r="297" spans="1:48" x14ac:dyDescent="0.3">
      <c r="A297" t="s">
        <v>63</v>
      </c>
      <c r="B297">
        <v>0</v>
      </c>
      <c r="C297">
        <v>0</v>
      </c>
      <c r="D297">
        <v>0</v>
      </c>
      <c r="E297">
        <v>0</v>
      </c>
      <c r="F297">
        <v>0</v>
      </c>
      <c r="G297">
        <v>1</v>
      </c>
      <c r="H297">
        <v>19775</v>
      </c>
      <c r="I297">
        <v>9.8921737926358553</v>
      </c>
      <c r="J297">
        <v>1.8029999999999999</v>
      </c>
      <c r="K297">
        <f t="shared" si="0"/>
        <v>5.8612086269999999</v>
      </c>
      <c r="L297">
        <f t="shared" si="1"/>
        <v>3.2508089999999998</v>
      </c>
      <c r="M297" t="s">
        <v>44</v>
      </c>
      <c r="N297" t="s">
        <v>64</v>
      </c>
      <c r="O297" t="s">
        <v>52</v>
      </c>
      <c r="P297">
        <v>0</v>
      </c>
      <c r="Q297">
        <v>0</v>
      </c>
      <c r="R297">
        <v>0</v>
      </c>
      <c r="S297">
        <v>0</v>
      </c>
      <c r="T297">
        <v>1</v>
      </c>
      <c r="U297" t="s">
        <v>47</v>
      </c>
      <c r="W297">
        <v>0</v>
      </c>
      <c r="X297">
        <v>0</v>
      </c>
      <c r="Y297">
        <v>0</v>
      </c>
      <c r="Z297">
        <v>0</v>
      </c>
      <c r="AA297">
        <v>1</v>
      </c>
      <c r="AB297">
        <v>0</v>
      </c>
      <c r="AC297">
        <v>0</v>
      </c>
      <c r="AD297" t="s">
        <v>70</v>
      </c>
      <c r="AE297">
        <v>1</v>
      </c>
      <c r="AF297">
        <v>1</v>
      </c>
      <c r="AG297">
        <v>0</v>
      </c>
      <c r="AH297">
        <v>1</v>
      </c>
      <c r="AI297">
        <v>1</v>
      </c>
      <c r="AJ297">
        <v>1</v>
      </c>
      <c r="AK297">
        <v>1</v>
      </c>
      <c r="AL297">
        <v>0</v>
      </c>
      <c r="AM297">
        <v>1</v>
      </c>
      <c r="AN297">
        <v>0</v>
      </c>
      <c r="AO297" t="s">
        <v>58</v>
      </c>
      <c r="AP297">
        <v>61.7</v>
      </c>
      <c r="AQ297">
        <v>56.7</v>
      </c>
      <c r="AR297">
        <v>34.799999999999997</v>
      </c>
      <c r="AS297">
        <v>40.6</v>
      </c>
      <c r="AT297">
        <v>53</v>
      </c>
      <c r="AU297">
        <v>77</v>
      </c>
      <c r="AV297">
        <v>1</v>
      </c>
    </row>
    <row r="298" spans="1:48" x14ac:dyDescent="0.3">
      <c r="A298" t="s">
        <v>43</v>
      </c>
      <c r="B298">
        <v>0</v>
      </c>
      <c r="C298">
        <v>0</v>
      </c>
      <c r="D298">
        <v>0</v>
      </c>
      <c r="E298">
        <v>1</v>
      </c>
      <c r="F298">
        <v>0</v>
      </c>
      <c r="G298">
        <v>0</v>
      </c>
      <c r="H298">
        <v>9000</v>
      </c>
      <c r="I298">
        <v>9.1049798563183568</v>
      </c>
      <c r="J298">
        <v>1</v>
      </c>
      <c r="K298">
        <f t="shared" si="0"/>
        <v>1</v>
      </c>
      <c r="L298">
        <f t="shared" si="1"/>
        <v>1</v>
      </c>
      <c r="M298" t="s">
        <v>44</v>
      </c>
      <c r="N298" t="s">
        <v>45</v>
      </c>
      <c r="O298" t="s">
        <v>65</v>
      </c>
      <c r="P298">
        <v>1</v>
      </c>
      <c r="Q298">
        <v>0</v>
      </c>
      <c r="R298">
        <v>0</v>
      </c>
      <c r="S298">
        <v>0</v>
      </c>
      <c r="T298">
        <v>0</v>
      </c>
      <c r="U298" t="s">
        <v>47</v>
      </c>
      <c r="W298">
        <v>0</v>
      </c>
      <c r="X298">
        <v>0</v>
      </c>
      <c r="Y298">
        <v>0</v>
      </c>
      <c r="Z298">
        <v>0</v>
      </c>
      <c r="AA298">
        <v>1</v>
      </c>
      <c r="AB298">
        <v>0</v>
      </c>
      <c r="AC298">
        <v>0</v>
      </c>
      <c r="AD298" t="s">
        <v>48</v>
      </c>
      <c r="AE298">
        <v>0</v>
      </c>
      <c r="AF298">
        <v>0</v>
      </c>
      <c r="AG298">
        <v>0</v>
      </c>
      <c r="AH298">
        <v>0</v>
      </c>
      <c r="AI298">
        <v>1</v>
      </c>
      <c r="AJ298">
        <v>1</v>
      </c>
      <c r="AK298">
        <v>1</v>
      </c>
      <c r="AL298">
        <v>1</v>
      </c>
      <c r="AM298">
        <v>0</v>
      </c>
      <c r="AN298">
        <v>0</v>
      </c>
      <c r="AO298" t="s">
        <v>49</v>
      </c>
      <c r="AP298">
        <v>62.9</v>
      </c>
      <c r="AQ298">
        <v>56</v>
      </c>
      <c r="AR298">
        <v>35.5</v>
      </c>
      <c r="AS298">
        <v>40.799999999999997</v>
      </c>
      <c r="AT298">
        <v>45</v>
      </c>
      <c r="AU298">
        <v>80</v>
      </c>
      <c r="AV298">
        <v>1</v>
      </c>
    </row>
    <row r="299" spans="1:48" x14ac:dyDescent="0.3">
      <c r="A299" t="s">
        <v>50</v>
      </c>
      <c r="B299">
        <v>1</v>
      </c>
      <c r="C299">
        <v>0</v>
      </c>
      <c r="D299">
        <v>0</v>
      </c>
      <c r="E299">
        <v>0</v>
      </c>
      <c r="F299">
        <v>0</v>
      </c>
      <c r="G299">
        <v>0</v>
      </c>
      <c r="H299">
        <v>7793.32</v>
      </c>
      <c r="I299">
        <v>8.9610222354925</v>
      </c>
      <c r="J299">
        <v>1</v>
      </c>
      <c r="K299">
        <f t="shared" si="0"/>
        <v>1</v>
      </c>
      <c r="L299">
        <f t="shared" si="1"/>
        <v>1</v>
      </c>
      <c r="M299" t="s">
        <v>44</v>
      </c>
      <c r="N299" t="s">
        <v>51</v>
      </c>
      <c r="O299" t="s">
        <v>46</v>
      </c>
      <c r="P299">
        <v>0</v>
      </c>
      <c r="Q299">
        <v>0</v>
      </c>
      <c r="R299">
        <v>0</v>
      </c>
      <c r="S299">
        <v>1</v>
      </c>
      <c r="T299">
        <v>0</v>
      </c>
      <c r="U299" t="s">
        <v>56</v>
      </c>
      <c r="W299">
        <v>0</v>
      </c>
      <c r="X299">
        <v>0</v>
      </c>
      <c r="Y299">
        <v>0</v>
      </c>
      <c r="Z299">
        <v>1</v>
      </c>
      <c r="AA299">
        <v>0</v>
      </c>
      <c r="AB299">
        <v>0</v>
      </c>
      <c r="AC299">
        <v>0</v>
      </c>
      <c r="AD299" t="s">
        <v>62</v>
      </c>
      <c r="AE299">
        <v>1</v>
      </c>
      <c r="AF299">
        <v>1</v>
      </c>
      <c r="AG299">
        <v>0</v>
      </c>
      <c r="AH299">
        <v>0</v>
      </c>
      <c r="AI299">
        <v>1</v>
      </c>
      <c r="AJ299">
        <v>1</v>
      </c>
      <c r="AK299">
        <v>1</v>
      </c>
      <c r="AL299">
        <v>0</v>
      </c>
      <c r="AM299">
        <v>0</v>
      </c>
      <c r="AN299">
        <v>0</v>
      </c>
      <c r="AO299" t="s">
        <v>49</v>
      </c>
      <c r="AP299">
        <v>61.9</v>
      </c>
      <c r="AQ299">
        <v>56</v>
      </c>
      <c r="AR299">
        <v>35.5</v>
      </c>
      <c r="AS299">
        <v>40.6</v>
      </c>
      <c r="AT299">
        <v>55</v>
      </c>
      <c r="AU299">
        <v>80</v>
      </c>
      <c r="AV299">
        <v>1</v>
      </c>
    </row>
    <row r="300" spans="1:48" x14ac:dyDescent="0.3">
      <c r="A300" t="s">
        <v>50</v>
      </c>
      <c r="B300">
        <v>1</v>
      </c>
      <c r="C300">
        <v>0</v>
      </c>
      <c r="D300">
        <v>0</v>
      </c>
      <c r="E300">
        <v>0</v>
      </c>
      <c r="F300">
        <v>0</v>
      </c>
      <c r="G300">
        <v>0</v>
      </c>
      <c r="H300">
        <v>8390.23</v>
      </c>
      <c r="I300">
        <v>9.0348232126731105</v>
      </c>
      <c r="J300">
        <v>1.07</v>
      </c>
      <c r="K300">
        <f t="shared" si="0"/>
        <v>1.2250430000000001</v>
      </c>
      <c r="L300">
        <f t="shared" si="1"/>
        <v>1.1449</v>
      </c>
      <c r="M300" t="s">
        <v>44</v>
      </c>
      <c r="N300" t="s">
        <v>51</v>
      </c>
      <c r="O300" t="s">
        <v>52</v>
      </c>
      <c r="P300">
        <v>0</v>
      </c>
      <c r="Q300">
        <v>0</v>
      </c>
      <c r="R300">
        <v>0</v>
      </c>
      <c r="S300">
        <v>0</v>
      </c>
      <c r="T300">
        <v>1</v>
      </c>
      <c r="U300" t="s">
        <v>47</v>
      </c>
      <c r="W300">
        <v>0</v>
      </c>
      <c r="X300">
        <v>0</v>
      </c>
      <c r="Y300">
        <v>0</v>
      </c>
      <c r="Z300">
        <v>0</v>
      </c>
      <c r="AA300">
        <v>1</v>
      </c>
      <c r="AB300">
        <v>0</v>
      </c>
      <c r="AC300">
        <v>0</v>
      </c>
      <c r="AD300" t="s">
        <v>48</v>
      </c>
      <c r="AE300">
        <v>1</v>
      </c>
      <c r="AF300">
        <v>1</v>
      </c>
      <c r="AG300">
        <v>0</v>
      </c>
      <c r="AH300">
        <v>1</v>
      </c>
      <c r="AI300">
        <v>1</v>
      </c>
      <c r="AJ300">
        <v>1</v>
      </c>
      <c r="AK300">
        <v>1</v>
      </c>
      <c r="AL300">
        <v>1</v>
      </c>
      <c r="AM300">
        <v>1</v>
      </c>
      <c r="AN300">
        <v>0</v>
      </c>
      <c r="AO300" t="s">
        <v>49</v>
      </c>
      <c r="AP300">
        <v>61.6</v>
      </c>
      <c r="AQ300">
        <v>55</v>
      </c>
      <c r="AR300">
        <v>34.5</v>
      </c>
      <c r="AS300">
        <v>40.6</v>
      </c>
      <c r="AT300">
        <v>50</v>
      </c>
      <c r="AU300">
        <v>75</v>
      </c>
      <c r="AV300">
        <v>1</v>
      </c>
    </row>
    <row r="301" spans="1:48" x14ac:dyDescent="0.3">
      <c r="A301" t="s">
        <v>50</v>
      </c>
      <c r="B301">
        <v>1</v>
      </c>
      <c r="C301">
        <v>0</v>
      </c>
      <c r="D301">
        <v>0</v>
      </c>
      <c r="E301">
        <v>0</v>
      </c>
      <c r="F301">
        <v>0</v>
      </c>
      <c r="G301">
        <v>0</v>
      </c>
      <c r="H301">
        <v>16411.084999999999</v>
      </c>
      <c r="I301">
        <v>9.7057123001190213</v>
      </c>
      <c r="J301">
        <v>1.52</v>
      </c>
      <c r="K301">
        <f t="shared" si="0"/>
        <v>3.5118080000000003</v>
      </c>
      <c r="L301">
        <f t="shared" si="1"/>
        <v>2.3104</v>
      </c>
      <c r="M301" t="s">
        <v>44</v>
      </c>
      <c r="N301" t="s">
        <v>51</v>
      </c>
      <c r="O301" t="s">
        <v>46</v>
      </c>
      <c r="P301">
        <v>0</v>
      </c>
      <c r="Q301">
        <v>0</v>
      </c>
      <c r="R301">
        <v>0</v>
      </c>
      <c r="S301">
        <v>1</v>
      </c>
      <c r="T301">
        <v>0</v>
      </c>
      <c r="U301" t="s">
        <v>47</v>
      </c>
      <c r="W301">
        <v>0</v>
      </c>
      <c r="X301">
        <v>0</v>
      </c>
      <c r="Y301">
        <v>0</v>
      </c>
      <c r="Z301">
        <v>0</v>
      </c>
      <c r="AA301">
        <v>1</v>
      </c>
      <c r="AB301">
        <v>0</v>
      </c>
      <c r="AC301">
        <v>0</v>
      </c>
      <c r="AD301" t="s">
        <v>48</v>
      </c>
      <c r="AE301">
        <v>1</v>
      </c>
      <c r="AF301">
        <v>1</v>
      </c>
      <c r="AG301">
        <v>0</v>
      </c>
      <c r="AH301">
        <v>1</v>
      </c>
      <c r="AI301">
        <v>1</v>
      </c>
      <c r="AJ301">
        <v>1</v>
      </c>
      <c r="AK301">
        <v>1</v>
      </c>
      <c r="AL301">
        <v>1</v>
      </c>
      <c r="AM301">
        <v>1</v>
      </c>
      <c r="AN301">
        <v>0</v>
      </c>
      <c r="AO301" t="s">
        <v>49</v>
      </c>
      <c r="AP301">
        <v>61.9</v>
      </c>
      <c r="AQ301">
        <v>56</v>
      </c>
      <c r="AR301">
        <v>34.5</v>
      </c>
      <c r="AS301">
        <v>40.6</v>
      </c>
      <c r="AT301">
        <v>50</v>
      </c>
      <c r="AU301">
        <v>75</v>
      </c>
      <c r="AV301">
        <v>1</v>
      </c>
    </row>
    <row r="302" spans="1:48" x14ac:dyDescent="0.3">
      <c r="A302" t="s">
        <v>50</v>
      </c>
      <c r="B302">
        <v>1</v>
      </c>
      <c r="C302">
        <v>0</v>
      </c>
      <c r="D302">
        <v>0</v>
      </c>
      <c r="E302">
        <v>0</v>
      </c>
      <c r="F302">
        <v>0</v>
      </c>
      <c r="G302">
        <v>0</v>
      </c>
      <c r="H302">
        <v>11429.94</v>
      </c>
      <c r="I302">
        <v>9.3439915074312463</v>
      </c>
      <c r="J302">
        <v>1.33</v>
      </c>
      <c r="K302">
        <f t="shared" si="0"/>
        <v>2.3526370000000001</v>
      </c>
      <c r="L302">
        <f t="shared" si="1"/>
        <v>1.7689000000000001</v>
      </c>
      <c r="M302" t="s">
        <v>44</v>
      </c>
      <c r="N302" t="s">
        <v>51</v>
      </c>
      <c r="O302" t="s">
        <v>52</v>
      </c>
      <c r="P302">
        <v>0</v>
      </c>
      <c r="Q302">
        <v>0</v>
      </c>
      <c r="R302">
        <v>0</v>
      </c>
      <c r="S302">
        <v>0</v>
      </c>
      <c r="T302">
        <v>1</v>
      </c>
      <c r="U302" t="s">
        <v>56</v>
      </c>
      <c r="W302">
        <v>0</v>
      </c>
      <c r="X302">
        <v>0</v>
      </c>
      <c r="Y302">
        <v>0</v>
      </c>
      <c r="Z302">
        <v>1</v>
      </c>
      <c r="AA302">
        <v>0</v>
      </c>
      <c r="AB302">
        <v>0</v>
      </c>
      <c r="AC302">
        <v>0</v>
      </c>
      <c r="AD302" t="s">
        <v>57</v>
      </c>
      <c r="AE302">
        <v>0</v>
      </c>
      <c r="AF302">
        <v>1</v>
      </c>
      <c r="AG302">
        <v>0</v>
      </c>
      <c r="AH302">
        <v>0</v>
      </c>
      <c r="AI302">
        <v>1</v>
      </c>
      <c r="AJ302">
        <v>1</v>
      </c>
      <c r="AK302">
        <v>1</v>
      </c>
      <c r="AL302">
        <v>0</v>
      </c>
      <c r="AM302">
        <v>0</v>
      </c>
      <c r="AN302">
        <v>0</v>
      </c>
      <c r="AO302" t="s">
        <v>49</v>
      </c>
      <c r="AP302">
        <v>60.4</v>
      </c>
      <c r="AQ302">
        <v>57</v>
      </c>
      <c r="AR302">
        <v>34</v>
      </c>
      <c r="AS302">
        <v>40.6</v>
      </c>
      <c r="AT302">
        <v>55</v>
      </c>
      <c r="AU302">
        <v>80</v>
      </c>
      <c r="AV302">
        <v>1</v>
      </c>
    </row>
    <row r="303" spans="1:48" x14ac:dyDescent="0.3">
      <c r="A303" t="s">
        <v>50</v>
      </c>
      <c r="B303">
        <v>1</v>
      </c>
      <c r="C303">
        <v>0</v>
      </c>
      <c r="D303">
        <v>0</v>
      </c>
      <c r="E303">
        <v>0</v>
      </c>
      <c r="F303">
        <v>0</v>
      </c>
      <c r="G303">
        <v>0</v>
      </c>
      <c r="H303">
        <v>10172.094999999999</v>
      </c>
      <c r="I303">
        <v>9.2274034658613555</v>
      </c>
      <c r="J303">
        <v>1.23</v>
      </c>
      <c r="K303">
        <f t="shared" si="0"/>
        <v>1.8608669999999998</v>
      </c>
      <c r="L303">
        <f t="shared" si="1"/>
        <v>1.5128999999999999</v>
      </c>
      <c r="M303" t="s">
        <v>44</v>
      </c>
      <c r="N303" t="s">
        <v>51</v>
      </c>
      <c r="O303" t="s">
        <v>52</v>
      </c>
      <c r="P303">
        <v>0</v>
      </c>
      <c r="Q303">
        <v>0</v>
      </c>
      <c r="R303">
        <v>0</v>
      </c>
      <c r="S303">
        <v>0</v>
      </c>
      <c r="T303">
        <v>1</v>
      </c>
      <c r="U303" t="s">
        <v>56</v>
      </c>
      <c r="W303">
        <v>0</v>
      </c>
      <c r="X303">
        <v>0</v>
      </c>
      <c r="Y303">
        <v>0</v>
      </c>
      <c r="Z303">
        <v>1</v>
      </c>
      <c r="AA303">
        <v>0</v>
      </c>
      <c r="AB303">
        <v>0</v>
      </c>
      <c r="AC303">
        <v>0</v>
      </c>
      <c r="AD303" t="s">
        <v>62</v>
      </c>
      <c r="AE303">
        <v>0</v>
      </c>
      <c r="AF303">
        <v>0</v>
      </c>
      <c r="AG303">
        <v>1</v>
      </c>
      <c r="AH303">
        <v>0</v>
      </c>
      <c r="AI303">
        <v>0</v>
      </c>
      <c r="AJ303">
        <v>1</v>
      </c>
      <c r="AK303">
        <v>1</v>
      </c>
      <c r="AL303">
        <v>1</v>
      </c>
      <c r="AM303">
        <v>0</v>
      </c>
      <c r="AN303">
        <v>0</v>
      </c>
      <c r="AO303" t="s">
        <v>49</v>
      </c>
      <c r="AP303">
        <v>61.9</v>
      </c>
      <c r="AQ303">
        <v>57</v>
      </c>
      <c r="AR303">
        <v>35</v>
      </c>
      <c r="AS303">
        <v>41.2</v>
      </c>
      <c r="AT303">
        <v>50</v>
      </c>
      <c r="AU303">
        <v>80</v>
      </c>
      <c r="AV303">
        <v>1</v>
      </c>
    </row>
    <row r="304" spans="1:48" x14ac:dyDescent="0.3">
      <c r="A304" t="s">
        <v>63</v>
      </c>
      <c r="B304">
        <v>0</v>
      </c>
      <c r="C304">
        <v>0</v>
      </c>
      <c r="D304">
        <v>0</v>
      </c>
      <c r="E304">
        <v>0</v>
      </c>
      <c r="F304">
        <v>0</v>
      </c>
      <c r="G304">
        <v>1</v>
      </c>
      <c r="H304">
        <v>24876</v>
      </c>
      <c r="I304">
        <v>10.121658762223779</v>
      </c>
      <c r="J304">
        <v>1.704</v>
      </c>
      <c r="K304">
        <f t="shared" si="0"/>
        <v>4.9477616639999997</v>
      </c>
      <c r="L304">
        <f t="shared" si="1"/>
        <v>2.903616</v>
      </c>
      <c r="M304" t="s">
        <v>44</v>
      </c>
      <c r="N304" t="s">
        <v>64</v>
      </c>
      <c r="O304" t="s">
        <v>61</v>
      </c>
      <c r="P304">
        <v>0</v>
      </c>
      <c r="Q304">
        <v>0</v>
      </c>
      <c r="R304">
        <v>1</v>
      </c>
      <c r="S304">
        <v>0</v>
      </c>
      <c r="T304">
        <v>0</v>
      </c>
      <c r="U304" t="s">
        <v>56</v>
      </c>
      <c r="W304">
        <v>0</v>
      </c>
      <c r="X304">
        <v>0</v>
      </c>
      <c r="Y304">
        <v>0</v>
      </c>
      <c r="Z304">
        <v>1</v>
      </c>
      <c r="AA304">
        <v>0</v>
      </c>
      <c r="AB304">
        <v>0</v>
      </c>
      <c r="AC304">
        <v>0</v>
      </c>
      <c r="AD304" t="s">
        <v>57</v>
      </c>
      <c r="AE304">
        <v>1</v>
      </c>
      <c r="AF304">
        <v>1</v>
      </c>
      <c r="AG304">
        <v>0</v>
      </c>
      <c r="AH304">
        <v>1</v>
      </c>
      <c r="AI304">
        <v>1</v>
      </c>
      <c r="AJ304">
        <v>1</v>
      </c>
      <c r="AK304">
        <v>1</v>
      </c>
      <c r="AL304">
        <v>1</v>
      </c>
      <c r="AM304">
        <v>1</v>
      </c>
      <c r="AN304">
        <v>0</v>
      </c>
      <c r="AO304" t="s">
        <v>58</v>
      </c>
      <c r="AP304">
        <v>61.9</v>
      </c>
      <c r="AQ304">
        <v>55.9</v>
      </c>
      <c r="AR304">
        <v>34.700000000000003</v>
      </c>
      <c r="AS304">
        <v>40.799999999999997</v>
      </c>
      <c r="AT304">
        <v>50</v>
      </c>
      <c r="AU304">
        <v>76</v>
      </c>
      <c r="AV304">
        <v>1</v>
      </c>
    </row>
    <row r="305" spans="1:48" x14ac:dyDescent="0.3">
      <c r="A305" t="s">
        <v>68</v>
      </c>
      <c r="B305">
        <v>0</v>
      </c>
      <c r="C305">
        <v>0</v>
      </c>
      <c r="D305">
        <v>1</v>
      </c>
      <c r="E305">
        <v>0</v>
      </c>
      <c r="F305">
        <v>0</v>
      </c>
      <c r="G305">
        <v>0</v>
      </c>
      <c r="H305">
        <v>22844</v>
      </c>
      <c r="I305">
        <v>10.036443779784754</v>
      </c>
      <c r="J305">
        <v>1.8</v>
      </c>
      <c r="K305">
        <f t="shared" si="0"/>
        <v>5.8320000000000007</v>
      </c>
      <c r="L305">
        <f t="shared" si="1"/>
        <v>3.24</v>
      </c>
      <c r="M305" t="s">
        <v>69</v>
      </c>
      <c r="N305" t="s">
        <v>64</v>
      </c>
      <c r="O305" t="s">
        <v>52</v>
      </c>
      <c r="P305">
        <v>0</v>
      </c>
      <c r="Q305">
        <v>0</v>
      </c>
      <c r="R305">
        <v>0</v>
      </c>
      <c r="S305">
        <v>0</v>
      </c>
      <c r="T305">
        <v>1</v>
      </c>
      <c r="U305" t="s">
        <v>47</v>
      </c>
      <c r="W305">
        <v>0</v>
      </c>
      <c r="X305">
        <v>0</v>
      </c>
      <c r="Y305">
        <v>0</v>
      </c>
      <c r="Z305">
        <v>0</v>
      </c>
      <c r="AA305">
        <v>1</v>
      </c>
      <c r="AB305">
        <v>0</v>
      </c>
      <c r="AC305">
        <v>0</v>
      </c>
      <c r="AD305" t="s">
        <v>57</v>
      </c>
      <c r="AE305">
        <v>1</v>
      </c>
      <c r="AF305">
        <v>1</v>
      </c>
      <c r="AG305">
        <v>0</v>
      </c>
      <c r="AH305">
        <v>1</v>
      </c>
      <c r="AI305">
        <v>1</v>
      </c>
      <c r="AJ305">
        <v>1</v>
      </c>
      <c r="AK305">
        <v>1</v>
      </c>
      <c r="AL305">
        <v>0</v>
      </c>
      <c r="AM305">
        <v>1</v>
      </c>
      <c r="AN305">
        <v>1</v>
      </c>
      <c r="AO305" t="s">
        <v>58</v>
      </c>
      <c r="AP305">
        <v>61.2</v>
      </c>
      <c r="AQ305">
        <v>56.8</v>
      </c>
      <c r="AR305">
        <v>34.4</v>
      </c>
      <c r="AS305">
        <v>40.799999999999997</v>
      </c>
      <c r="AT305">
        <v>51</v>
      </c>
      <c r="AU305">
        <v>77</v>
      </c>
      <c r="AV305">
        <v>1</v>
      </c>
    </row>
    <row r="306" spans="1:48" x14ac:dyDescent="0.3">
      <c r="A306" t="s">
        <v>59</v>
      </c>
      <c r="B306">
        <v>0</v>
      </c>
      <c r="C306">
        <v>0</v>
      </c>
      <c r="D306">
        <v>0</v>
      </c>
      <c r="E306">
        <v>0</v>
      </c>
      <c r="F306">
        <v>1</v>
      </c>
      <c r="G306">
        <v>0</v>
      </c>
      <c r="H306">
        <v>15400</v>
      </c>
      <c r="I306">
        <v>9.6421227884017213</v>
      </c>
      <c r="J306">
        <v>1.32</v>
      </c>
      <c r="K306">
        <f t="shared" si="0"/>
        <v>2.2999680000000002</v>
      </c>
      <c r="L306">
        <f t="shared" si="1"/>
        <v>1.7424000000000002</v>
      </c>
      <c r="M306" t="s">
        <v>44</v>
      </c>
      <c r="N306" t="s">
        <v>60</v>
      </c>
      <c r="O306" t="s">
        <v>65</v>
      </c>
      <c r="P306">
        <v>1</v>
      </c>
      <c r="Q306">
        <v>0</v>
      </c>
      <c r="R306">
        <v>0</v>
      </c>
      <c r="S306">
        <v>0</v>
      </c>
      <c r="T306">
        <v>0</v>
      </c>
      <c r="U306" t="s">
        <v>56</v>
      </c>
      <c r="W306">
        <v>0</v>
      </c>
      <c r="X306">
        <v>0</v>
      </c>
      <c r="Y306">
        <v>0</v>
      </c>
      <c r="Z306">
        <v>1</v>
      </c>
      <c r="AA306">
        <v>0</v>
      </c>
      <c r="AB306">
        <v>0</v>
      </c>
      <c r="AC306">
        <v>0</v>
      </c>
      <c r="AD306" t="s">
        <v>62</v>
      </c>
      <c r="AE306">
        <v>1</v>
      </c>
      <c r="AF306">
        <v>1</v>
      </c>
      <c r="AG306">
        <v>0</v>
      </c>
      <c r="AH306">
        <v>1</v>
      </c>
      <c r="AI306">
        <v>0</v>
      </c>
      <c r="AJ306">
        <v>1</v>
      </c>
      <c r="AK306">
        <v>1</v>
      </c>
      <c r="AL306">
        <v>0</v>
      </c>
      <c r="AM306">
        <v>0</v>
      </c>
      <c r="AN306">
        <v>0</v>
      </c>
      <c r="AO306" t="s">
        <v>58</v>
      </c>
      <c r="AP306">
        <v>61.5</v>
      </c>
      <c r="AQ306">
        <v>56</v>
      </c>
      <c r="AR306">
        <v>34.700000000000003</v>
      </c>
      <c r="AS306">
        <v>40.5</v>
      </c>
      <c r="AT306">
        <v>53</v>
      </c>
      <c r="AU306">
        <v>77</v>
      </c>
      <c r="AV306">
        <v>1</v>
      </c>
    </row>
    <row r="307" spans="1:48" x14ac:dyDescent="0.3">
      <c r="A307" t="s">
        <v>63</v>
      </c>
      <c r="B307">
        <v>0</v>
      </c>
      <c r="C307">
        <v>0</v>
      </c>
      <c r="D307">
        <v>0</v>
      </c>
      <c r="E307">
        <v>0</v>
      </c>
      <c r="F307">
        <v>0</v>
      </c>
      <c r="G307">
        <v>1</v>
      </c>
      <c r="H307">
        <v>20665</v>
      </c>
      <c r="I307">
        <v>9.9361967269458322</v>
      </c>
      <c r="J307">
        <v>1.5269999999999999</v>
      </c>
      <c r="K307">
        <f t="shared" si="0"/>
        <v>3.5605501829999993</v>
      </c>
      <c r="L307">
        <f t="shared" si="1"/>
        <v>2.3317289999999997</v>
      </c>
      <c r="M307" t="s">
        <v>44</v>
      </c>
      <c r="N307" t="s">
        <v>64</v>
      </c>
      <c r="O307" t="s">
        <v>67</v>
      </c>
      <c r="P307">
        <v>0</v>
      </c>
      <c r="Q307">
        <v>1</v>
      </c>
      <c r="R307">
        <v>0</v>
      </c>
      <c r="S307">
        <v>0</v>
      </c>
      <c r="T307">
        <v>0</v>
      </c>
      <c r="U307" t="s">
        <v>47</v>
      </c>
      <c r="W307">
        <v>0</v>
      </c>
      <c r="X307">
        <v>0</v>
      </c>
      <c r="Y307">
        <v>0</v>
      </c>
      <c r="Z307">
        <v>0</v>
      </c>
      <c r="AA307">
        <v>1</v>
      </c>
      <c r="AB307">
        <v>0</v>
      </c>
      <c r="AC307">
        <v>0</v>
      </c>
      <c r="AD307" t="s">
        <v>70</v>
      </c>
      <c r="AE307">
        <v>1</v>
      </c>
      <c r="AF307">
        <v>1</v>
      </c>
      <c r="AG307">
        <v>0</v>
      </c>
      <c r="AH307">
        <v>1</v>
      </c>
      <c r="AI307">
        <v>0</v>
      </c>
      <c r="AJ307">
        <v>1</v>
      </c>
      <c r="AK307">
        <v>1</v>
      </c>
      <c r="AL307">
        <v>1</v>
      </c>
      <c r="AM307">
        <v>0</v>
      </c>
      <c r="AN307">
        <v>0</v>
      </c>
      <c r="AO307" t="s">
        <v>58</v>
      </c>
      <c r="AP307">
        <v>61.9</v>
      </c>
      <c r="AQ307">
        <v>56.7</v>
      </c>
      <c r="AR307">
        <v>34.799999999999997</v>
      </c>
      <c r="AS307">
        <v>34.799999999999997</v>
      </c>
      <c r="AT307">
        <v>50</v>
      </c>
      <c r="AU307">
        <v>76</v>
      </c>
      <c r="AV307">
        <v>1</v>
      </c>
    </row>
    <row r="308" spans="1:48" x14ac:dyDescent="0.3">
      <c r="A308" t="s">
        <v>50</v>
      </c>
      <c r="B308">
        <v>1</v>
      </c>
      <c r="C308">
        <v>0</v>
      </c>
      <c r="D308">
        <v>0</v>
      </c>
      <c r="E308">
        <v>0</v>
      </c>
      <c r="F308">
        <v>0</v>
      </c>
      <c r="G308">
        <v>0</v>
      </c>
      <c r="H308">
        <v>8571.4699999999993</v>
      </c>
      <c r="I308">
        <v>9.0561945254705769</v>
      </c>
      <c r="J308">
        <v>1.02</v>
      </c>
      <c r="K308">
        <f t="shared" si="0"/>
        <v>1.0612079999999999</v>
      </c>
      <c r="L308">
        <f t="shared" si="1"/>
        <v>1.0404</v>
      </c>
      <c r="M308" t="s">
        <v>44</v>
      </c>
      <c r="N308" t="s">
        <v>51</v>
      </c>
      <c r="O308" t="s">
        <v>52</v>
      </c>
      <c r="P308">
        <v>0</v>
      </c>
      <c r="Q308">
        <v>0</v>
      </c>
      <c r="R308">
        <v>0</v>
      </c>
      <c r="S308">
        <v>0</v>
      </c>
      <c r="T308">
        <v>1</v>
      </c>
      <c r="U308" t="s">
        <v>66</v>
      </c>
      <c r="W308">
        <v>0</v>
      </c>
      <c r="X308">
        <v>0</v>
      </c>
      <c r="Y308">
        <v>0</v>
      </c>
      <c r="Z308">
        <v>0</v>
      </c>
      <c r="AA308">
        <v>0</v>
      </c>
      <c r="AB308">
        <v>1</v>
      </c>
      <c r="AC308">
        <v>0</v>
      </c>
      <c r="AD308" t="s">
        <v>57</v>
      </c>
      <c r="AE308">
        <v>1</v>
      </c>
      <c r="AF308">
        <v>0</v>
      </c>
      <c r="AG308">
        <v>1</v>
      </c>
      <c r="AH308">
        <v>0</v>
      </c>
      <c r="AI308">
        <v>1</v>
      </c>
      <c r="AJ308">
        <v>1</v>
      </c>
      <c r="AK308">
        <v>1</v>
      </c>
      <c r="AL308">
        <v>1</v>
      </c>
      <c r="AM308">
        <v>0</v>
      </c>
      <c r="AN308">
        <v>0</v>
      </c>
      <c r="AO308" t="s">
        <v>49</v>
      </c>
      <c r="AP308">
        <v>61.7</v>
      </c>
      <c r="AQ308">
        <v>55</v>
      </c>
      <c r="AR308">
        <v>35</v>
      </c>
      <c r="AS308">
        <v>40.799999999999997</v>
      </c>
      <c r="AT308">
        <v>45</v>
      </c>
      <c r="AU308">
        <v>80</v>
      </c>
      <c r="AV308">
        <v>1</v>
      </c>
    </row>
    <row r="309" spans="1:48" x14ac:dyDescent="0.3">
      <c r="A309" t="s">
        <v>50</v>
      </c>
      <c r="B309">
        <v>1</v>
      </c>
      <c r="C309">
        <v>0</v>
      </c>
      <c r="D309">
        <v>0</v>
      </c>
      <c r="E309">
        <v>0</v>
      </c>
      <c r="F309">
        <v>0</v>
      </c>
      <c r="G309">
        <v>0</v>
      </c>
      <c r="H309">
        <v>10906.905000000001</v>
      </c>
      <c r="I309">
        <v>9.2971513538880597</v>
      </c>
      <c r="J309">
        <v>1.03</v>
      </c>
      <c r="K309">
        <f t="shared" si="0"/>
        <v>1.092727</v>
      </c>
      <c r="L309">
        <f t="shared" si="1"/>
        <v>1.0609</v>
      </c>
      <c r="M309" t="s">
        <v>44</v>
      </c>
      <c r="N309" t="s">
        <v>51</v>
      </c>
      <c r="O309" t="s">
        <v>65</v>
      </c>
      <c r="P309">
        <v>1</v>
      </c>
      <c r="Q309">
        <v>0</v>
      </c>
      <c r="R309">
        <v>0</v>
      </c>
      <c r="S309">
        <v>0</v>
      </c>
      <c r="T309">
        <v>0</v>
      </c>
      <c r="U309" t="s">
        <v>47</v>
      </c>
      <c r="W309">
        <v>0</v>
      </c>
      <c r="X309">
        <v>0</v>
      </c>
      <c r="Y309">
        <v>0</v>
      </c>
      <c r="Z309">
        <v>0</v>
      </c>
      <c r="AA309">
        <v>1</v>
      </c>
      <c r="AB309">
        <v>0</v>
      </c>
      <c r="AC309">
        <v>0</v>
      </c>
      <c r="AD309" t="s">
        <v>62</v>
      </c>
      <c r="AE309">
        <v>1</v>
      </c>
      <c r="AF309">
        <v>1</v>
      </c>
      <c r="AG309">
        <v>0</v>
      </c>
      <c r="AH309">
        <v>0</v>
      </c>
      <c r="AI309">
        <v>1</v>
      </c>
      <c r="AJ309">
        <v>1</v>
      </c>
      <c r="AK309">
        <v>1</v>
      </c>
      <c r="AL309">
        <v>1</v>
      </c>
      <c r="AM309">
        <v>0</v>
      </c>
      <c r="AN309">
        <v>0</v>
      </c>
      <c r="AO309" t="s">
        <v>49</v>
      </c>
      <c r="AP309">
        <v>61</v>
      </c>
      <c r="AQ309">
        <v>57</v>
      </c>
      <c r="AR309">
        <v>35</v>
      </c>
      <c r="AS309">
        <v>40.6</v>
      </c>
      <c r="AT309">
        <v>50</v>
      </c>
      <c r="AU309">
        <v>80</v>
      </c>
      <c r="AV309">
        <v>1</v>
      </c>
    </row>
    <row r="310" spans="1:48" x14ac:dyDescent="0.3">
      <c r="A310" t="s">
        <v>50</v>
      </c>
      <c r="B310">
        <v>1</v>
      </c>
      <c r="C310">
        <v>0</v>
      </c>
      <c r="D310">
        <v>0</v>
      </c>
      <c r="E310">
        <v>0</v>
      </c>
      <c r="F310">
        <v>0</v>
      </c>
      <c r="G310">
        <v>0</v>
      </c>
      <c r="H310">
        <v>7730.28</v>
      </c>
      <c r="I310">
        <v>8.9529003634351501</v>
      </c>
      <c r="J310">
        <v>1.06</v>
      </c>
      <c r="K310">
        <f t="shared" si="0"/>
        <v>1.1910160000000003</v>
      </c>
      <c r="L310">
        <f t="shared" si="1"/>
        <v>1.1236000000000002</v>
      </c>
      <c r="M310" t="s">
        <v>44</v>
      </c>
      <c r="N310" t="s">
        <v>51</v>
      </c>
      <c r="O310" t="s">
        <v>52</v>
      </c>
      <c r="P310">
        <v>0</v>
      </c>
      <c r="Q310">
        <v>0</v>
      </c>
      <c r="R310">
        <v>0</v>
      </c>
      <c r="S310">
        <v>0</v>
      </c>
      <c r="T310">
        <v>1</v>
      </c>
      <c r="U310" t="s">
        <v>56</v>
      </c>
      <c r="W310">
        <v>0</v>
      </c>
      <c r="X310">
        <v>0</v>
      </c>
      <c r="Y310">
        <v>0</v>
      </c>
      <c r="Z310">
        <v>1</v>
      </c>
      <c r="AA310">
        <v>0</v>
      </c>
      <c r="AB310">
        <v>0</v>
      </c>
      <c r="AC310">
        <v>0</v>
      </c>
      <c r="AD310" t="s">
        <v>62</v>
      </c>
      <c r="AE310">
        <v>1</v>
      </c>
      <c r="AF310">
        <v>1</v>
      </c>
      <c r="AG310">
        <v>0</v>
      </c>
      <c r="AH310">
        <v>0</v>
      </c>
      <c r="AI310">
        <v>1</v>
      </c>
      <c r="AJ310">
        <v>1</v>
      </c>
      <c r="AK310">
        <v>1</v>
      </c>
      <c r="AL310">
        <v>1</v>
      </c>
      <c r="AM310">
        <v>0</v>
      </c>
      <c r="AN310">
        <v>0</v>
      </c>
      <c r="AO310" t="s">
        <v>49</v>
      </c>
      <c r="AP310">
        <v>61.8</v>
      </c>
      <c r="AQ310">
        <v>55</v>
      </c>
      <c r="AR310">
        <v>35</v>
      </c>
      <c r="AS310">
        <v>40.6</v>
      </c>
      <c r="AT310">
        <v>50</v>
      </c>
      <c r="AU310">
        <v>80</v>
      </c>
      <c r="AV310">
        <v>1</v>
      </c>
    </row>
    <row r="311" spans="1:48" x14ac:dyDescent="0.3">
      <c r="A311" t="s">
        <v>50</v>
      </c>
      <c r="B311">
        <v>1</v>
      </c>
      <c r="C311">
        <v>0</v>
      </c>
      <c r="D311">
        <v>0</v>
      </c>
      <c r="E311">
        <v>0</v>
      </c>
      <c r="F311">
        <v>0</v>
      </c>
      <c r="G311">
        <v>0</v>
      </c>
      <c r="H311">
        <v>17548.759999999998</v>
      </c>
      <c r="I311">
        <v>9.7727385711271548</v>
      </c>
      <c r="J311">
        <v>1.57</v>
      </c>
      <c r="K311">
        <f t="shared" si="0"/>
        <v>3.8698930000000002</v>
      </c>
      <c r="L311">
        <f t="shared" si="1"/>
        <v>2.4649000000000001</v>
      </c>
      <c r="M311" t="s">
        <v>44</v>
      </c>
      <c r="N311" t="s">
        <v>51</v>
      </c>
      <c r="O311" t="s">
        <v>52</v>
      </c>
      <c r="P311">
        <v>0</v>
      </c>
      <c r="Q311">
        <v>0</v>
      </c>
      <c r="R311">
        <v>0</v>
      </c>
      <c r="S311">
        <v>0</v>
      </c>
      <c r="T311">
        <v>1</v>
      </c>
      <c r="U311" t="s">
        <v>66</v>
      </c>
      <c r="W311">
        <v>0</v>
      </c>
      <c r="X311">
        <v>0</v>
      </c>
      <c r="Y311">
        <v>0</v>
      </c>
      <c r="Z311">
        <v>0</v>
      </c>
      <c r="AA311">
        <v>0</v>
      </c>
      <c r="AB311">
        <v>1</v>
      </c>
      <c r="AC311">
        <v>0</v>
      </c>
      <c r="AD311" t="s">
        <v>48</v>
      </c>
      <c r="AE311">
        <v>1</v>
      </c>
      <c r="AF311">
        <v>1</v>
      </c>
      <c r="AG311">
        <v>1</v>
      </c>
      <c r="AH311">
        <v>0</v>
      </c>
      <c r="AI311">
        <v>1</v>
      </c>
      <c r="AJ311">
        <v>1</v>
      </c>
      <c r="AK311">
        <v>1</v>
      </c>
      <c r="AL311">
        <v>1</v>
      </c>
      <c r="AM311">
        <v>0</v>
      </c>
      <c r="AN311">
        <v>0</v>
      </c>
      <c r="AO311" t="s">
        <v>49</v>
      </c>
      <c r="AP311">
        <v>61.7</v>
      </c>
      <c r="AQ311">
        <v>56</v>
      </c>
      <c r="AR311">
        <v>35</v>
      </c>
      <c r="AS311">
        <v>40.799999999999997</v>
      </c>
      <c r="AT311">
        <v>50</v>
      </c>
      <c r="AU311">
        <v>80</v>
      </c>
      <c r="AV311">
        <v>1</v>
      </c>
    </row>
    <row r="312" spans="1:48" x14ac:dyDescent="0.3">
      <c r="A312" t="s">
        <v>50</v>
      </c>
      <c r="B312">
        <v>1</v>
      </c>
      <c r="C312">
        <v>0</v>
      </c>
      <c r="D312">
        <v>0</v>
      </c>
      <c r="E312">
        <v>0</v>
      </c>
      <c r="F312">
        <v>0</v>
      </c>
      <c r="G312">
        <v>0</v>
      </c>
      <c r="H312">
        <v>22059.075000000001</v>
      </c>
      <c r="I312">
        <v>10.001479360831352</v>
      </c>
      <c r="J312">
        <v>1.8</v>
      </c>
      <c r="K312">
        <f t="shared" si="0"/>
        <v>5.8320000000000007</v>
      </c>
      <c r="L312">
        <f t="shared" si="1"/>
        <v>3.24</v>
      </c>
      <c r="M312" t="s">
        <v>44</v>
      </c>
      <c r="N312" t="s">
        <v>51</v>
      </c>
      <c r="O312" t="s">
        <v>46</v>
      </c>
      <c r="P312">
        <v>0</v>
      </c>
      <c r="Q312">
        <v>0</v>
      </c>
      <c r="R312">
        <v>0</v>
      </c>
      <c r="S312">
        <v>1</v>
      </c>
      <c r="T312">
        <v>0</v>
      </c>
      <c r="U312" t="s">
        <v>47</v>
      </c>
      <c r="W312">
        <v>0</v>
      </c>
      <c r="X312">
        <v>0</v>
      </c>
      <c r="Y312">
        <v>0</v>
      </c>
      <c r="Z312">
        <v>0</v>
      </c>
      <c r="AA312">
        <v>1</v>
      </c>
      <c r="AB312">
        <v>0</v>
      </c>
      <c r="AC312">
        <v>0</v>
      </c>
      <c r="AD312" t="s">
        <v>48</v>
      </c>
      <c r="AE312">
        <v>0</v>
      </c>
      <c r="AF312">
        <v>1</v>
      </c>
      <c r="AG312">
        <v>0</v>
      </c>
      <c r="AH312">
        <v>1</v>
      </c>
      <c r="AI312">
        <v>1</v>
      </c>
      <c r="AJ312">
        <v>1</v>
      </c>
      <c r="AK312">
        <v>1</v>
      </c>
      <c r="AL312">
        <v>0</v>
      </c>
      <c r="AM312">
        <v>1</v>
      </c>
      <c r="AN312">
        <v>0</v>
      </c>
      <c r="AO312" t="s">
        <v>49</v>
      </c>
      <c r="AP312">
        <v>61.7</v>
      </c>
      <c r="AQ312">
        <v>56</v>
      </c>
      <c r="AR312">
        <v>34.5</v>
      </c>
      <c r="AS312">
        <v>40.6</v>
      </c>
      <c r="AT312">
        <v>55</v>
      </c>
      <c r="AU312">
        <v>80</v>
      </c>
      <c r="AV312">
        <v>1</v>
      </c>
    </row>
    <row r="313" spans="1:48" x14ac:dyDescent="0.3">
      <c r="A313" t="s">
        <v>68</v>
      </c>
      <c r="B313">
        <v>0</v>
      </c>
      <c r="C313">
        <v>0</v>
      </c>
      <c r="D313">
        <v>1</v>
      </c>
      <c r="E313">
        <v>0</v>
      </c>
      <c r="F313">
        <v>0</v>
      </c>
      <c r="G313">
        <v>0</v>
      </c>
      <c r="H313">
        <v>11411</v>
      </c>
      <c r="I313">
        <v>9.3423330814346794</v>
      </c>
      <c r="J313">
        <v>1.26</v>
      </c>
      <c r="K313">
        <f t="shared" ref="K313:K376" si="2">J313^3</f>
        <v>2.0003760000000002</v>
      </c>
      <c r="L313">
        <f t="shared" ref="L313:L376" si="3">J313^2</f>
        <v>1.5876000000000001</v>
      </c>
      <c r="M313" t="s">
        <v>69</v>
      </c>
      <c r="N313" t="s">
        <v>64</v>
      </c>
      <c r="O313" t="s">
        <v>46</v>
      </c>
      <c r="P313">
        <v>0</v>
      </c>
      <c r="Q313">
        <v>0</v>
      </c>
      <c r="R313">
        <v>0</v>
      </c>
      <c r="S313">
        <v>1</v>
      </c>
      <c r="T313">
        <v>0</v>
      </c>
      <c r="U313" t="s">
        <v>47</v>
      </c>
      <c r="W313">
        <v>0</v>
      </c>
      <c r="X313">
        <v>0</v>
      </c>
      <c r="Y313">
        <v>0</v>
      </c>
      <c r="Z313">
        <v>0</v>
      </c>
      <c r="AA313">
        <v>1</v>
      </c>
      <c r="AB313">
        <v>0</v>
      </c>
      <c r="AC313">
        <v>0</v>
      </c>
      <c r="AD313" t="s">
        <v>70</v>
      </c>
      <c r="AE313">
        <v>1</v>
      </c>
      <c r="AF313">
        <v>1</v>
      </c>
      <c r="AG313">
        <v>1</v>
      </c>
      <c r="AH313">
        <v>1</v>
      </c>
      <c r="AI313">
        <v>1</v>
      </c>
      <c r="AJ313">
        <v>1</v>
      </c>
      <c r="AK313">
        <v>0</v>
      </c>
      <c r="AL313">
        <v>1</v>
      </c>
      <c r="AM313">
        <v>0</v>
      </c>
      <c r="AN313">
        <v>0</v>
      </c>
      <c r="AO313" t="s">
        <v>58</v>
      </c>
      <c r="AP313">
        <v>61.4</v>
      </c>
      <c r="AQ313">
        <v>57.3</v>
      </c>
      <c r="AR313">
        <v>34.4</v>
      </c>
      <c r="AS313">
        <v>40.799999999999997</v>
      </c>
      <c r="AT313">
        <v>48</v>
      </c>
      <c r="AU313">
        <v>76</v>
      </c>
      <c r="AV313">
        <v>1</v>
      </c>
    </row>
    <row r="314" spans="1:48" x14ac:dyDescent="0.3">
      <c r="A314" t="s">
        <v>68</v>
      </c>
      <c r="B314">
        <v>0</v>
      </c>
      <c r="C314">
        <v>0</v>
      </c>
      <c r="D314">
        <v>1</v>
      </c>
      <c r="E314">
        <v>0</v>
      </c>
      <c r="F314">
        <v>0</v>
      </c>
      <c r="G314">
        <v>0</v>
      </c>
      <c r="H314">
        <v>34819</v>
      </c>
      <c r="I314">
        <v>10.45791849378284</v>
      </c>
      <c r="J314">
        <v>1.88</v>
      </c>
      <c r="K314">
        <f t="shared" si="2"/>
        <v>6.644671999999999</v>
      </c>
      <c r="L314">
        <f t="shared" si="3"/>
        <v>3.5343999999999998</v>
      </c>
      <c r="M314" t="s">
        <v>69</v>
      </c>
      <c r="N314" t="s">
        <v>64</v>
      </c>
      <c r="O314" t="s">
        <v>67</v>
      </c>
      <c r="P314">
        <v>0</v>
      </c>
      <c r="Q314">
        <v>1</v>
      </c>
      <c r="R314">
        <v>0</v>
      </c>
      <c r="S314">
        <v>0</v>
      </c>
      <c r="T314">
        <v>0</v>
      </c>
      <c r="U314" t="s">
        <v>47</v>
      </c>
      <c r="W314">
        <v>0</v>
      </c>
      <c r="X314">
        <v>0</v>
      </c>
      <c r="Y314">
        <v>0</v>
      </c>
      <c r="Z314">
        <v>0</v>
      </c>
      <c r="AA314">
        <v>1</v>
      </c>
      <c r="AB314">
        <v>0</v>
      </c>
      <c r="AC314">
        <v>0</v>
      </c>
      <c r="AD314" t="s">
        <v>70</v>
      </c>
      <c r="AE314">
        <v>1</v>
      </c>
      <c r="AF314">
        <v>1</v>
      </c>
      <c r="AG314">
        <v>1</v>
      </c>
      <c r="AH314">
        <v>1</v>
      </c>
      <c r="AI314">
        <v>1</v>
      </c>
      <c r="AJ314">
        <v>1</v>
      </c>
      <c r="AK314">
        <v>1</v>
      </c>
      <c r="AL314">
        <v>0</v>
      </c>
      <c r="AM314">
        <v>1</v>
      </c>
      <c r="AN314">
        <v>0</v>
      </c>
      <c r="AO314" t="s">
        <v>58</v>
      </c>
      <c r="AP314">
        <v>61.5</v>
      </c>
      <c r="AQ314">
        <v>56.9</v>
      </c>
      <c r="AR314">
        <v>34.4</v>
      </c>
      <c r="AS314">
        <v>40.799999999999997</v>
      </c>
      <c r="AT314">
        <v>51</v>
      </c>
      <c r="AU314">
        <v>77</v>
      </c>
      <c r="AV314">
        <v>1</v>
      </c>
    </row>
    <row r="315" spans="1:48" x14ac:dyDescent="0.3">
      <c r="A315" t="s">
        <v>54</v>
      </c>
      <c r="B315">
        <v>0</v>
      </c>
      <c r="C315">
        <v>1</v>
      </c>
      <c r="D315">
        <v>0</v>
      </c>
      <c r="E315">
        <v>0</v>
      </c>
      <c r="F315">
        <v>0</v>
      </c>
      <c r="G315">
        <v>0</v>
      </c>
      <c r="H315">
        <v>11456</v>
      </c>
      <c r="I315">
        <v>9.3462688892004273</v>
      </c>
      <c r="J315">
        <v>1.073</v>
      </c>
      <c r="K315">
        <f t="shared" si="2"/>
        <v>1.2353760169999997</v>
      </c>
      <c r="L315">
        <f t="shared" si="3"/>
        <v>1.1513289999999998</v>
      </c>
      <c r="M315" t="s">
        <v>44</v>
      </c>
      <c r="N315" t="s">
        <v>55</v>
      </c>
      <c r="O315" t="s">
        <v>67</v>
      </c>
      <c r="P315">
        <v>0</v>
      </c>
      <c r="Q315">
        <v>1</v>
      </c>
      <c r="R315">
        <v>0</v>
      </c>
      <c r="S315">
        <v>0</v>
      </c>
      <c r="T315">
        <v>0</v>
      </c>
      <c r="U315" t="s">
        <v>47</v>
      </c>
      <c r="W315">
        <v>0</v>
      </c>
      <c r="X315">
        <v>0</v>
      </c>
      <c r="Y315">
        <v>0</v>
      </c>
      <c r="Z315">
        <v>0</v>
      </c>
      <c r="AA315">
        <v>1</v>
      </c>
      <c r="AB315">
        <v>0</v>
      </c>
      <c r="AC315">
        <v>0</v>
      </c>
      <c r="AD315" t="s">
        <v>57</v>
      </c>
      <c r="AE315">
        <v>1</v>
      </c>
      <c r="AF315">
        <v>1</v>
      </c>
      <c r="AG315">
        <v>0</v>
      </c>
      <c r="AH315">
        <v>1</v>
      </c>
      <c r="AI315">
        <v>1</v>
      </c>
      <c r="AJ315">
        <v>1</v>
      </c>
      <c r="AK315">
        <v>1</v>
      </c>
      <c r="AL315">
        <v>0</v>
      </c>
      <c r="AM315">
        <v>1</v>
      </c>
      <c r="AN315">
        <v>0</v>
      </c>
      <c r="AO315" t="s">
        <v>58</v>
      </c>
      <c r="AP315">
        <v>61.9</v>
      </c>
      <c r="AQ315">
        <v>55.5</v>
      </c>
      <c r="AR315">
        <v>34.299999999999997</v>
      </c>
      <c r="AS315">
        <v>40.9</v>
      </c>
      <c r="AT315">
        <v>55</v>
      </c>
      <c r="AU315">
        <v>76</v>
      </c>
      <c r="AV315">
        <v>1</v>
      </c>
    </row>
    <row r="316" spans="1:48" x14ac:dyDescent="0.3">
      <c r="A316" t="s">
        <v>54</v>
      </c>
      <c r="B316">
        <v>0</v>
      </c>
      <c r="C316">
        <v>1</v>
      </c>
      <c r="D316">
        <v>0</v>
      </c>
      <c r="E316">
        <v>0</v>
      </c>
      <c r="F316">
        <v>0</v>
      </c>
      <c r="G316">
        <v>0</v>
      </c>
      <c r="H316">
        <v>7673</v>
      </c>
      <c r="I316">
        <v>8.9454629521776656</v>
      </c>
      <c r="J316">
        <v>1.01</v>
      </c>
      <c r="K316">
        <f t="shared" si="2"/>
        <v>1.0303009999999999</v>
      </c>
      <c r="L316">
        <f t="shared" si="3"/>
        <v>1.0201</v>
      </c>
      <c r="M316" t="s">
        <v>44</v>
      </c>
      <c r="N316" t="s">
        <v>55</v>
      </c>
      <c r="O316" t="s">
        <v>52</v>
      </c>
      <c r="P316">
        <v>0</v>
      </c>
      <c r="Q316">
        <v>0</v>
      </c>
      <c r="R316">
        <v>0</v>
      </c>
      <c r="S316">
        <v>0</v>
      </c>
      <c r="T316">
        <v>1</v>
      </c>
      <c r="U316" t="s">
        <v>47</v>
      </c>
      <c r="W316">
        <v>0</v>
      </c>
      <c r="X316">
        <v>0</v>
      </c>
      <c r="Y316">
        <v>0</v>
      </c>
      <c r="Z316">
        <v>0</v>
      </c>
      <c r="AA316">
        <v>1</v>
      </c>
      <c r="AB316">
        <v>0</v>
      </c>
      <c r="AC316">
        <v>0</v>
      </c>
      <c r="AD316" t="s">
        <v>57</v>
      </c>
      <c r="AE316">
        <v>1</v>
      </c>
      <c r="AF316">
        <v>1</v>
      </c>
      <c r="AG316">
        <v>0</v>
      </c>
      <c r="AH316">
        <v>1</v>
      </c>
      <c r="AI316">
        <v>1</v>
      </c>
      <c r="AJ316">
        <v>1</v>
      </c>
      <c r="AK316">
        <v>0</v>
      </c>
      <c r="AL316">
        <v>0</v>
      </c>
      <c r="AM316">
        <v>0</v>
      </c>
      <c r="AN316">
        <v>0</v>
      </c>
      <c r="AO316" t="s">
        <v>58</v>
      </c>
      <c r="AP316">
        <v>61.6</v>
      </c>
      <c r="AQ316">
        <v>57.2</v>
      </c>
      <c r="AR316">
        <v>34.799999999999997</v>
      </c>
      <c r="AS316">
        <v>40.9</v>
      </c>
      <c r="AT316">
        <v>54</v>
      </c>
      <c r="AU316">
        <v>76</v>
      </c>
      <c r="AV316">
        <v>1</v>
      </c>
    </row>
    <row r="317" spans="1:48" x14ac:dyDescent="0.3">
      <c r="A317" t="s">
        <v>50</v>
      </c>
      <c r="B317">
        <v>1</v>
      </c>
      <c r="C317">
        <v>0</v>
      </c>
      <c r="D317">
        <v>0</v>
      </c>
      <c r="E317">
        <v>0</v>
      </c>
      <c r="F317">
        <v>0</v>
      </c>
      <c r="G317">
        <v>0</v>
      </c>
      <c r="H317">
        <v>11245.744999999999</v>
      </c>
      <c r="I317">
        <v>9.3277451138662784</v>
      </c>
      <c r="J317">
        <v>1.23</v>
      </c>
      <c r="K317">
        <f t="shared" si="2"/>
        <v>1.8608669999999998</v>
      </c>
      <c r="L317">
        <f t="shared" si="3"/>
        <v>1.5128999999999999</v>
      </c>
      <c r="M317" t="s">
        <v>44</v>
      </c>
      <c r="N317" t="s">
        <v>51</v>
      </c>
      <c r="O317" t="s">
        <v>52</v>
      </c>
      <c r="P317">
        <v>0</v>
      </c>
      <c r="Q317">
        <v>0</v>
      </c>
      <c r="R317">
        <v>0</v>
      </c>
      <c r="S317">
        <v>0</v>
      </c>
      <c r="T317">
        <v>1</v>
      </c>
      <c r="U317" t="s">
        <v>66</v>
      </c>
      <c r="W317">
        <v>0</v>
      </c>
      <c r="X317">
        <v>0</v>
      </c>
      <c r="Y317">
        <v>0</v>
      </c>
      <c r="Z317">
        <v>0</v>
      </c>
      <c r="AA317">
        <v>0</v>
      </c>
      <c r="AB317">
        <v>1</v>
      </c>
      <c r="AC317">
        <v>0</v>
      </c>
      <c r="AD317" t="s">
        <v>48</v>
      </c>
      <c r="AE317">
        <v>0</v>
      </c>
      <c r="AF317">
        <v>0</v>
      </c>
      <c r="AG317">
        <v>1</v>
      </c>
      <c r="AH317">
        <v>0</v>
      </c>
      <c r="AI317">
        <v>1</v>
      </c>
      <c r="AJ317">
        <v>1</v>
      </c>
      <c r="AK317">
        <v>1</v>
      </c>
      <c r="AL317">
        <v>0</v>
      </c>
      <c r="AM317">
        <v>0</v>
      </c>
      <c r="AN317">
        <v>0</v>
      </c>
      <c r="AO317" t="s">
        <v>49</v>
      </c>
      <c r="AP317">
        <v>61.6</v>
      </c>
      <c r="AQ317">
        <v>57</v>
      </c>
      <c r="AR317">
        <v>35</v>
      </c>
      <c r="AS317">
        <v>40.799999999999997</v>
      </c>
      <c r="AT317">
        <v>55</v>
      </c>
      <c r="AU317">
        <v>80</v>
      </c>
      <c r="AV317">
        <v>1</v>
      </c>
    </row>
    <row r="318" spans="1:48" x14ac:dyDescent="0.3">
      <c r="A318" t="s">
        <v>50</v>
      </c>
      <c r="B318">
        <v>1</v>
      </c>
      <c r="C318">
        <v>0</v>
      </c>
      <c r="D318">
        <v>0</v>
      </c>
      <c r="E318">
        <v>0</v>
      </c>
      <c r="F318">
        <v>0</v>
      </c>
      <c r="G318">
        <v>0</v>
      </c>
      <c r="H318">
        <v>9677.625</v>
      </c>
      <c r="I318">
        <v>9.1775717989274135</v>
      </c>
      <c r="J318">
        <v>1.03</v>
      </c>
      <c r="K318">
        <f t="shared" si="2"/>
        <v>1.092727</v>
      </c>
      <c r="L318">
        <f t="shared" si="3"/>
        <v>1.0609</v>
      </c>
      <c r="M318" t="s">
        <v>44</v>
      </c>
      <c r="N318" t="s">
        <v>51</v>
      </c>
      <c r="O318" t="s">
        <v>46</v>
      </c>
      <c r="P318">
        <v>0</v>
      </c>
      <c r="Q318">
        <v>0</v>
      </c>
      <c r="R318">
        <v>0</v>
      </c>
      <c r="S318">
        <v>1</v>
      </c>
      <c r="T318">
        <v>0</v>
      </c>
      <c r="U318" t="s">
        <v>53</v>
      </c>
      <c r="W318">
        <v>0</v>
      </c>
      <c r="X318">
        <v>0</v>
      </c>
      <c r="Y318">
        <v>0</v>
      </c>
      <c r="Z318">
        <v>0</v>
      </c>
      <c r="AA318">
        <v>0</v>
      </c>
      <c r="AB318">
        <v>0</v>
      </c>
      <c r="AC318">
        <v>1</v>
      </c>
      <c r="AD318" t="s">
        <v>62</v>
      </c>
      <c r="AE318">
        <v>1</v>
      </c>
      <c r="AF318">
        <v>1</v>
      </c>
      <c r="AG318">
        <v>1</v>
      </c>
      <c r="AH318">
        <v>0</v>
      </c>
      <c r="AI318">
        <v>1</v>
      </c>
      <c r="AJ318">
        <v>1</v>
      </c>
      <c r="AK318">
        <v>1</v>
      </c>
      <c r="AL318">
        <v>1</v>
      </c>
      <c r="AM318">
        <v>0</v>
      </c>
      <c r="AN318">
        <v>0</v>
      </c>
      <c r="AO318" t="s">
        <v>49</v>
      </c>
      <c r="AP318">
        <v>61.9</v>
      </c>
      <c r="AQ318">
        <v>57</v>
      </c>
      <c r="AR318">
        <v>35.5</v>
      </c>
      <c r="AS318">
        <v>40.799999999999997</v>
      </c>
      <c r="AT318">
        <v>50</v>
      </c>
      <c r="AU318">
        <v>80</v>
      </c>
      <c r="AV318">
        <v>1</v>
      </c>
    </row>
    <row r="319" spans="1:48" x14ac:dyDescent="0.3">
      <c r="A319" t="s">
        <v>54</v>
      </c>
      <c r="B319">
        <v>0</v>
      </c>
      <c r="C319">
        <v>1</v>
      </c>
      <c r="D319">
        <v>0</v>
      </c>
      <c r="E319">
        <v>0</v>
      </c>
      <c r="F319">
        <v>0</v>
      </c>
      <c r="G319">
        <v>0</v>
      </c>
      <c r="H319">
        <v>29328</v>
      </c>
      <c r="I319">
        <v>10.286297970079486</v>
      </c>
      <c r="J319">
        <v>1.65</v>
      </c>
      <c r="K319">
        <f t="shared" si="2"/>
        <v>4.4921249999999997</v>
      </c>
      <c r="L319">
        <f t="shared" si="3"/>
        <v>2.7224999999999997</v>
      </c>
      <c r="M319" t="s">
        <v>44</v>
      </c>
      <c r="N319" t="s">
        <v>55</v>
      </c>
      <c r="O319" t="s">
        <v>65</v>
      </c>
      <c r="P319">
        <v>1</v>
      </c>
      <c r="Q319">
        <v>0</v>
      </c>
      <c r="R319">
        <v>0</v>
      </c>
      <c r="S319">
        <v>0</v>
      </c>
      <c r="T319">
        <v>0</v>
      </c>
      <c r="U319" t="s">
        <v>56</v>
      </c>
      <c r="W319">
        <v>0</v>
      </c>
      <c r="X319">
        <v>0</v>
      </c>
      <c r="Y319">
        <v>0</v>
      </c>
      <c r="Z319">
        <v>1</v>
      </c>
      <c r="AA319">
        <v>0</v>
      </c>
      <c r="AB319">
        <v>0</v>
      </c>
      <c r="AC319">
        <v>0</v>
      </c>
      <c r="AD319" t="s">
        <v>57</v>
      </c>
      <c r="AE319">
        <v>1</v>
      </c>
      <c r="AF319">
        <v>1</v>
      </c>
      <c r="AG319">
        <v>1</v>
      </c>
      <c r="AH319">
        <v>1</v>
      </c>
      <c r="AI319">
        <v>1</v>
      </c>
      <c r="AJ319">
        <v>1</v>
      </c>
      <c r="AK319">
        <v>1</v>
      </c>
      <c r="AL319">
        <v>0</v>
      </c>
      <c r="AM319">
        <v>1</v>
      </c>
      <c r="AN319">
        <v>1</v>
      </c>
      <c r="AO319" t="s">
        <v>58</v>
      </c>
      <c r="AP319">
        <v>61.8</v>
      </c>
      <c r="AQ319">
        <v>55.2</v>
      </c>
      <c r="AR319">
        <v>34.799999999999997</v>
      </c>
      <c r="AS319">
        <v>40.9</v>
      </c>
      <c r="AT319">
        <v>51</v>
      </c>
      <c r="AU319">
        <v>77</v>
      </c>
      <c r="AV319">
        <v>1</v>
      </c>
    </row>
    <row r="320" spans="1:48" x14ac:dyDescent="0.3">
      <c r="A320" t="s">
        <v>54</v>
      </c>
      <c r="B320">
        <v>0</v>
      </c>
      <c r="C320">
        <v>1</v>
      </c>
      <c r="D320">
        <v>0</v>
      </c>
      <c r="E320">
        <v>0</v>
      </c>
      <c r="F320">
        <v>0</v>
      </c>
      <c r="G320">
        <v>0</v>
      </c>
      <c r="H320">
        <v>22019</v>
      </c>
      <c r="I320">
        <v>9.9996609959847849</v>
      </c>
      <c r="J320">
        <v>1.516</v>
      </c>
      <c r="K320">
        <f t="shared" si="2"/>
        <v>3.484156096</v>
      </c>
      <c r="L320">
        <f t="shared" si="3"/>
        <v>2.2982559999999999</v>
      </c>
      <c r="M320" t="s">
        <v>44</v>
      </c>
      <c r="N320" t="s">
        <v>55</v>
      </c>
      <c r="O320" t="s">
        <v>67</v>
      </c>
      <c r="P320">
        <v>0</v>
      </c>
      <c r="Q320">
        <v>1</v>
      </c>
      <c r="R320">
        <v>0</v>
      </c>
      <c r="S320">
        <v>0</v>
      </c>
      <c r="T320">
        <v>0</v>
      </c>
      <c r="U320" t="s">
        <v>47</v>
      </c>
      <c r="W320">
        <v>0</v>
      </c>
      <c r="X320">
        <v>0</v>
      </c>
      <c r="Y320">
        <v>0</v>
      </c>
      <c r="Z320">
        <v>0</v>
      </c>
      <c r="AA320">
        <v>1</v>
      </c>
      <c r="AB320">
        <v>0</v>
      </c>
      <c r="AC320">
        <v>0</v>
      </c>
      <c r="AD320" t="s">
        <v>57</v>
      </c>
      <c r="AE320">
        <v>1</v>
      </c>
      <c r="AF320">
        <v>1</v>
      </c>
      <c r="AG320">
        <v>1</v>
      </c>
      <c r="AH320">
        <v>1</v>
      </c>
      <c r="AI320">
        <v>1</v>
      </c>
      <c r="AJ320">
        <v>1</v>
      </c>
      <c r="AK320">
        <v>0</v>
      </c>
      <c r="AL320">
        <v>1</v>
      </c>
      <c r="AM320">
        <v>0</v>
      </c>
      <c r="AN320">
        <v>1</v>
      </c>
      <c r="AO320" t="s">
        <v>58</v>
      </c>
      <c r="AP320">
        <v>61.6</v>
      </c>
      <c r="AQ320">
        <v>57.4</v>
      </c>
      <c r="AR320">
        <v>34.6</v>
      </c>
      <c r="AS320">
        <v>40.700000000000003</v>
      </c>
      <c r="AT320">
        <v>49</v>
      </c>
      <c r="AU320">
        <v>77</v>
      </c>
      <c r="AV320">
        <v>1</v>
      </c>
    </row>
    <row r="321" spans="1:48" x14ac:dyDescent="0.3">
      <c r="A321" t="s">
        <v>50</v>
      </c>
      <c r="B321">
        <v>1</v>
      </c>
      <c r="C321">
        <v>0</v>
      </c>
      <c r="D321">
        <v>0</v>
      </c>
      <c r="E321">
        <v>0</v>
      </c>
      <c r="F321">
        <v>0</v>
      </c>
      <c r="G321">
        <v>0</v>
      </c>
      <c r="H321">
        <v>13115.275</v>
      </c>
      <c r="I321">
        <v>9.4815328604379836</v>
      </c>
      <c r="J321">
        <v>1.1100000000000001</v>
      </c>
      <c r="K321">
        <f t="shared" si="2"/>
        <v>1.3676310000000003</v>
      </c>
      <c r="L321">
        <f t="shared" si="3"/>
        <v>1.2321000000000002</v>
      </c>
      <c r="M321" t="s">
        <v>44</v>
      </c>
      <c r="N321" t="s">
        <v>51</v>
      </c>
      <c r="O321" t="s">
        <v>65</v>
      </c>
      <c r="P321">
        <v>1</v>
      </c>
      <c r="Q321">
        <v>0</v>
      </c>
      <c r="R321">
        <v>0</v>
      </c>
      <c r="S321">
        <v>0</v>
      </c>
      <c r="T321">
        <v>0</v>
      </c>
      <c r="U321" t="s">
        <v>56</v>
      </c>
      <c r="W321">
        <v>0</v>
      </c>
      <c r="X321">
        <v>0</v>
      </c>
      <c r="Y321">
        <v>0</v>
      </c>
      <c r="Z321">
        <v>1</v>
      </c>
      <c r="AA321">
        <v>0</v>
      </c>
      <c r="AB321">
        <v>0</v>
      </c>
      <c r="AC321">
        <v>0</v>
      </c>
      <c r="AD321" t="s">
        <v>62</v>
      </c>
      <c r="AE321">
        <v>1</v>
      </c>
      <c r="AF321">
        <v>0</v>
      </c>
      <c r="AG321">
        <v>1</v>
      </c>
      <c r="AH321">
        <v>0</v>
      </c>
      <c r="AI321">
        <v>1</v>
      </c>
      <c r="AJ321">
        <v>1</v>
      </c>
      <c r="AK321">
        <v>1</v>
      </c>
      <c r="AL321">
        <v>0</v>
      </c>
      <c r="AM321">
        <v>0</v>
      </c>
      <c r="AN321">
        <v>0</v>
      </c>
      <c r="AO321" t="s">
        <v>49</v>
      </c>
      <c r="AP321">
        <v>61.9</v>
      </c>
      <c r="AQ321">
        <v>56</v>
      </c>
      <c r="AR321">
        <v>35.5</v>
      </c>
      <c r="AS321">
        <v>40.6</v>
      </c>
      <c r="AT321">
        <v>55</v>
      </c>
      <c r="AU321">
        <v>80</v>
      </c>
      <c r="AV321">
        <v>1</v>
      </c>
    </row>
    <row r="322" spans="1:48" x14ac:dyDescent="0.3">
      <c r="A322" t="s">
        <v>63</v>
      </c>
      <c r="B322">
        <v>0</v>
      </c>
      <c r="C322">
        <v>0</v>
      </c>
      <c r="D322">
        <v>0</v>
      </c>
      <c r="E322">
        <v>0</v>
      </c>
      <c r="F322">
        <v>0</v>
      </c>
      <c r="G322">
        <v>1</v>
      </c>
      <c r="H322">
        <v>12661</v>
      </c>
      <c r="I322">
        <v>9.4462816815202526</v>
      </c>
      <c r="J322">
        <v>1.2210000000000001</v>
      </c>
      <c r="K322">
        <f t="shared" si="2"/>
        <v>1.8203168610000005</v>
      </c>
      <c r="L322">
        <f t="shared" si="3"/>
        <v>1.4908410000000003</v>
      </c>
      <c r="M322" t="s">
        <v>44</v>
      </c>
      <c r="N322" t="s">
        <v>64</v>
      </c>
      <c r="O322" t="s">
        <v>61</v>
      </c>
      <c r="P322">
        <v>0</v>
      </c>
      <c r="Q322">
        <v>0</v>
      </c>
      <c r="R322">
        <v>1</v>
      </c>
      <c r="S322">
        <v>0</v>
      </c>
      <c r="T322">
        <v>0</v>
      </c>
      <c r="U322" t="s">
        <v>56</v>
      </c>
      <c r="W322">
        <v>0</v>
      </c>
      <c r="X322">
        <v>0</v>
      </c>
      <c r="Y322">
        <v>0</v>
      </c>
      <c r="Z322">
        <v>1</v>
      </c>
      <c r="AA322">
        <v>0</v>
      </c>
      <c r="AB322">
        <v>0</v>
      </c>
      <c r="AC322">
        <v>0</v>
      </c>
      <c r="AD322" t="s">
        <v>70</v>
      </c>
      <c r="AE322">
        <v>1</v>
      </c>
      <c r="AF322">
        <v>1</v>
      </c>
      <c r="AG322">
        <v>0</v>
      </c>
      <c r="AH322">
        <v>1</v>
      </c>
      <c r="AI322">
        <v>1</v>
      </c>
      <c r="AJ322">
        <v>1</v>
      </c>
      <c r="AK322">
        <v>1</v>
      </c>
      <c r="AL322">
        <v>0</v>
      </c>
      <c r="AM322">
        <v>1</v>
      </c>
      <c r="AN322">
        <v>0</v>
      </c>
      <c r="AO322" t="s">
        <v>58</v>
      </c>
      <c r="AP322">
        <v>61.9</v>
      </c>
      <c r="AQ322">
        <v>56.7</v>
      </c>
      <c r="AR322">
        <v>34.700000000000003</v>
      </c>
      <c r="AS322">
        <v>40.700000000000003</v>
      </c>
      <c r="AT322">
        <v>54</v>
      </c>
      <c r="AU322">
        <v>77</v>
      </c>
      <c r="AV322">
        <v>1</v>
      </c>
    </row>
    <row r="323" spans="1:48" x14ac:dyDescent="0.3">
      <c r="A323" t="s">
        <v>50</v>
      </c>
      <c r="B323">
        <v>1</v>
      </c>
      <c r="C323">
        <v>0</v>
      </c>
      <c r="D323">
        <v>0</v>
      </c>
      <c r="E323">
        <v>0</v>
      </c>
      <c r="F323">
        <v>0</v>
      </c>
      <c r="G323">
        <v>0</v>
      </c>
      <c r="H323">
        <v>14352.434999999999</v>
      </c>
      <c r="I323">
        <v>9.5716748932038058</v>
      </c>
      <c r="J323">
        <v>1.39</v>
      </c>
      <c r="K323">
        <f t="shared" si="2"/>
        <v>2.6856189999999995</v>
      </c>
      <c r="L323">
        <f t="shared" si="3"/>
        <v>1.9320999999999997</v>
      </c>
      <c r="M323" t="s">
        <v>44</v>
      </c>
      <c r="N323" t="s">
        <v>51</v>
      </c>
      <c r="O323" t="s">
        <v>61</v>
      </c>
      <c r="P323">
        <v>0</v>
      </c>
      <c r="Q323">
        <v>0</v>
      </c>
      <c r="R323">
        <v>1</v>
      </c>
      <c r="S323">
        <v>0</v>
      </c>
      <c r="T323">
        <v>0</v>
      </c>
      <c r="U323" t="s">
        <v>47</v>
      </c>
      <c r="W323">
        <v>0</v>
      </c>
      <c r="X323">
        <v>0</v>
      </c>
      <c r="Y323">
        <v>0</v>
      </c>
      <c r="Z323">
        <v>0</v>
      </c>
      <c r="AA323">
        <v>1</v>
      </c>
      <c r="AB323">
        <v>0</v>
      </c>
      <c r="AC323">
        <v>0</v>
      </c>
      <c r="AD323" t="s">
        <v>48</v>
      </c>
      <c r="AE323">
        <v>0</v>
      </c>
      <c r="AF323">
        <v>1</v>
      </c>
      <c r="AG323">
        <v>0</v>
      </c>
      <c r="AH323">
        <v>1</v>
      </c>
      <c r="AI323">
        <v>1</v>
      </c>
      <c r="AJ323">
        <v>1</v>
      </c>
      <c r="AK323">
        <v>1</v>
      </c>
      <c r="AL323">
        <v>0</v>
      </c>
      <c r="AM323">
        <v>1</v>
      </c>
      <c r="AN323">
        <v>0</v>
      </c>
      <c r="AO323" t="s">
        <v>49</v>
      </c>
      <c r="AP323">
        <v>61.9</v>
      </c>
      <c r="AQ323">
        <v>56</v>
      </c>
      <c r="AR323">
        <v>34.5</v>
      </c>
      <c r="AS323">
        <v>40.6</v>
      </c>
      <c r="AT323">
        <v>55</v>
      </c>
      <c r="AU323">
        <v>80</v>
      </c>
      <c r="AV323">
        <v>1</v>
      </c>
    </row>
    <row r="324" spans="1:48" x14ac:dyDescent="0.3">
      <c r="A324" t="s">
        <v>68</v>
      </c>
      <c r="B324">
        <v>0</v>
      </c>
      <c r="C324">
        <v>0</v>
      </c>
      <c r="D324">
        <v>1</v>
      </c>
      <c r="E324">
        <v>0</v>
      </c>
      <c r="F324">
        <v>0</v>
      </c>
      <c r="G324">
        <v>0</v>
      </c>
      <c r="H324">
        <v>9509</v>
      </c>
      <c r="I324">
        <v>9.1599939975394449</v>
      </c>
      <c r="J324">
        <v>1.05</v>
      </c>
      <c r="K324">
        <f t="shared" si="2"/>
        <v>1.1576250000000001</v>
      </c>
      <c r="L324">
        <f t="shared" si="3"/>
        <v>1.1025</v>
      </c>
      <c r="M324" t="s">
        <v>69</v>
      </c>
      <c r="N324" t="s">
        <v>64</v>
      </c>
      <c r="O324" t="s">
        <v>46</v>
      </c>
      <c r="P324">
        <v>0</v>
      </c>
      <c r="Q324">
        <v>0</v>
      </c>
      <c r="R324">
        <v>0</v>
      </c>
      <c r="S324">
        <v>1</v>
      </c>
      <c r="T324">
        <v>0</v>
      </c>
      <c r="U324" t="s">
        <v>47</v>
      </c>
      <c r="W324">
        <v>0</v>
      </c>
      <c r="X324">
        <v>0</v>
      </c>
      <c r="Y324">
        <v>0</v>
      </c>
      <c r="Z324">
        <v>0</v>
      </c>
      <c r="AA324">
        <v>1</v>
      </c>
      <c r="AB324">
        <v>0</v>
      </c>
      <c r="AC324">
        <v>0</v>
      </c>
      <c r="AD324" t="s">
        <v>57</v>
      </c>
      <c r="AE324">
        <v>1</v>
      </c>
      <c r="AF324">
        <v>1</v>
      </c>
      <c r="AG324">
        <v>0</v>
      </c>
      <c r="AH324">
        <v>1</v>
      </c>
      <c r="AI324">
        <v>1</v>
      </c>
      <c r="AJ324">
        <v>1</v>
      </c>
      <c r="AK324">
        <v>1</v>
      </c>
      <c r="AL324">
        <v>0</v>
      </c>
      <c r="AM324">
        <v>1</v>
      </c>
      <c r="AN324">
        <v>0</v>
      </c>
      <c r="AO324" t="s">
        <v>58</v>
      </c>
      <c r="AP324">
        <v>61.4</v>
      </c>
      <c r="AQ324">
        <v>56.7</v>
      </c>
      <c r="AR324">
        <v>34.4</v>
      </c>
      <c r="AS324">
        <v>40.6</v>
      </c>
      <c r="AT324">
        <v>55</v>
      </c>
      <c r="AU324">
        <v>78</v>
      </c>
      <c r="AV324">
        <v>1</v>
      </c>
    </row>
    <row r="325" spans="1:48" x14ac:dyDescent="0.3">
      <c r="A325" t="s">
        <v>54</v>
      </c>
      <c r="B325">
        <v>0</v>
      </c>
      <c r="C325">
        <v>1</v>
      </c>
      <c r="D325">
        <v>0</v>
      </c>
      <c r="E325">
        <v>0</v>
      </c>
      <c r="F325">
        <v>0</v>
      </c>
      <c r="G325">
        <v>0</v>
      </c>
      <c r="H325">
        <v>21108</v>
      </c>
      <c r="I325">
        <v>9.9574073945255588</v>
      </c>
      <c r="J325">
        <v>1.702</v>
      </c>
      <c r="K325">
        <f t="shared" si="2"/>
        <v>4.9303604079999994</v>
      </c>
      <c r="L325">
        <f t="shared" si="3"/>
        <v>2.8968039999999999</v>
      </c>
      <c r="M325" t="s">
        <v>44</v>
      </c>
      <c r="N325" t="s">
        <v>55</v>
      </c>
      <c r="O325" t="s">
        <v>46</v>
      </c>
      <c r="P325">
        <v>0</v>
      </c>
      <c r="Q325">
        <v>0</v>
      </c>
      <c r="R325">
        <v>0</v>
      </c>
      <c r="S325">
        <v>1</v>
      </c>
      <c r="T325">
        <v>0</v>
      </c>
      <c r="U325" t="s">
        <v>47</v>
      </c>
      <c r="W325">
        <v>0</v>
      </c>
      <c r="X325">
        <v>0</v>
      </c>
      <c r="Y325">
        <v>0</v>
      </c>
      <c r="Z325">
        <v>0</v>
      </c>
      <c r="AA325">
        <v>1</v>
      </c>
      <c r="AB325">
        <v>0</v>
      </c>
      <c r="AC325">
        <v>0</v>
      </c>
      <c r="AD325" t="s">
        <v>70</v>
      </c>
      <c r="AE325">
        <v>1</v>
      </c>
      <c r="AF325">
        <v>1</v>
      </c>
      <c r="AG325">
        <v>0</v>
      </c>
      <c r="AH325">
        <v>1</v>
      </c>
      <c r="AI325">
        <v>1</v>
      </c>
      <c r="AJ325">
        <v>1</v>
      </c>
      <c r="AK325">
        <v>1</v>
      </c>
      <c r="AL325">
        <v>0</v>
      </c>
      <c r="AM325">
        <v>1</v>
      </c>
      <c r="AN325">
        <v>0</v>
      </c>
      <c r="AO325" t="s">
        <v>58</v>
      </c>
      <c r="AP325">
        <v>61.9</v>
      </c>
      <c r="AQ325">
        <v>57</v>
      </c>
      <c r="AR325">
        <v>34.5</v>
      </c>
      <c r="AS325">
        <v>40.799999999999997</v>
      </c>
      <c r="AT325">
        <v>55</v>
      </c>
      <c r="AU325">
        <v>77</v>
      </c>
      <c r="AV325">
        <v>1</v>
      </c>
    </row>
    <row r="326" spans="1:48" x14ac:dyDescent="0.3">
      <c r="A326" t="s">
        <v>68</v>
      </c>
      <c r="B326">
        <v>0</v>
      </c>
      <c r="C326">
        <v>0</v>
      </c>
      <c r="D326">
        <v>1</v>
      </c>
      <c r="E326">
        <v>0</v>
      </c>
      <c r="F326">
        <v>0</v>
      </c>
      <c r="G326">
        <v>0</v>
      </c>
      <c r="H326">
        <v>39166</v>
      </c>
      <c r="I326">
        <v>10.575564302476781</v>
      </c>
      <c r="J326">
        <v>2.5</v>
      </c>
      <c r="K326">
        <f t="shared" si="2"/>
        <v>15.625</v>
      </c>
      <c r="L326">
        <f t="shared" si="3"/>
        <v>6.25</v>
      </c>
      <c r="M326" t="s">
        <v>69</v>
      </c>
      <c r="N326" t="s">
        <v>64</v>
      </c>
      <c r="O326" t="s">
        <v>52</v>
      </c>
      <c r="P326">
        <v>0</v>
      </c>
      <c r="Q326">
        <v>0</v>
      </c>
      <c r="R326">
        <v>0</v>
      </c>
      <c r="S326">
        <v>0</v>
      </c>
      <c r="T326">
        <v>1</v>
      </c>
      <c r="U326" t="s">
        <v>47</v>
      </c>
      <c r="W326">
        <v>0</v>
      </c>
      <c r="X326">
        <v>0</v>
      </c>
      <c r="Y326">
        <v>0</v>
      </c>
      <c r="Z326">
        <v>0</v>
      </c>
      <c r="AA326">
        <v>1</v>
      </c>
      <c r="AB326">
        <v>0</v>
      </c>
      <c r="AC326">
        <v>0</v>
      </c>
      <c r="AD326" t="s">
        <v>57</v>
      </c>
      <c r="AE326">
        <v>1</v>
      </c>
      <c r="AF326">
        <v>1</v>
      </c>
      <c r="AG326">
        <v>0</v>
      </c>
      <c r="AH326">
        <v>1</v>
      </c>
      <c r="AI326">
        <v>1</v>
      </c>
      <c r="AJ326">
        <v>1</v>
      </c>
      <c r="AK326">
        <v>1</v>
      </c>
      <c r="AL326">
        <v>0</v>
      </c>
      <c r="AM326">
        <v>1</v>
      </c>
      <c r="AN326">
        <v>1</v>
      </c>
      <c r="AO326" t="s">
        <v>58</v>
      </c>
      <c r="AP326">
        <v>61.2</v>
      </c>
      <c r="AQ326">
        <v>55.3</v>
      </c>
      <c r="AR326">
        <v>34.4</v>
      </c>
      <c r="AS326">
        <v>40.700000000000003</v>
      </c>
      <c r="AT326">
        <v>51</v>
      </c>
      <c r="AU326">
        <v>77</v>
      </c>
      <c r="AV326">
        <v>1</v>
      </c>
    </row>
    <row r="327" spans="1:48" x14ac:dyDescent="0.3">
      <c r="A327" t="s">
        <v>43</v>
      </c>
      <c r="B327">
        <v>0</v>
      </c>
      <c r="C327">
        <v>0</v>
      </c>
      <c r="D327">
        <v>0</v>
      </c>
      <c r="E327">
        <v>1</v>
      </c>
      <c r="F327">
        <v>0</v>
      </c>
      <c r="G327">
        <v>0</v>
      </c>
      <c r="H327">
        <v>15570</v>
      </c>
      <c r="I327">
        <v>9.6531012648280434</v>
      </c>
      <c r="J327">
        <v>1.32</v>
      </c>
      <c r="K327">
        <f t="shared" si="2"/>
        <v>2.2999680000000002</v>
      </c>
      <c r="L327">
        <f t="shared" si="3"/>
        <v>1.7424000000000002</v>
      </c>
      <c r="M327" t="s">
        <v>44</v>
      </c>
      <c r="N327" t="s">
        <v>45</v>
      </c>
      <c r="O327" t="s">
        <v>65</v>
      </c>
      <c r="P327">
        <v>1</v>
      </c>
      <c r="Q327">
        <v>0</v>
      </c>
      <c r="R327">
        <v>0</v>
      </c>
      <c r="S327">
        <v>0</v>
      </c>
      <c r="T327">
        <v>0</v>
      </c>
      <c r="U327" t="s">
        <v>53</v>
      </c>
      <c r="W327">
        <v>0</v>
      </c>
      <c r="X327">
        <v>0</v>
      </c>
      <c r="Y327">
        <v>0</v>
      </c>
      <c r="Z327">
        <v>0</v>
      </c>
      <c r="AA327">
        <v>0</v>
      </c>
      <c r="AB327">
        <v>0</v>
      </c>
      <c r="AC327">
        <v>1</v>
      </c>
      <c r="AD327" t="s">
        <v>48</v>
      </c>
      <c r="AE327">
        <v>0</v>
      </c>
      <c r="AF327">
        <v>0</v>
      </c>
      <c r="AG327">
        <v>0</v>
      </c>
      <c r="AH327">
        <v>0</v>
      </c>
      <c r="AI327">
        <v>1</v>
      </c>
      <c r="AJ327">
        <v>1</v>
      </c>
      <c r="AK327">
        <v>0</v>
      </c>
      <c r="AL327">
        <v>1</v>
      </c>
      <c r="AM327">
        <v>0</v>
      </c>
      <c r="AN327">
        <v>0</v>
      </c>
      <c r="AO327" t="s">
        <v>49</v>
      </c>
      <c r="AP327">
        <v>62.6</v>
      </c>
      <c r="AQ327">
        <v>58</v>
      </c>
      <c r="AR327">
        <v>36</v>
      </c>
      <c r="AS327">
        <v>40.799999999999997</v>
      </c>
      <c r="AT327">
        <v>50</v>
      </c>
      <c r="AU327">
        <v>80</v>
      </c>
      <c r="AV327">
        <v>1</v>
      </c>
    </row>
    <row r="328" spans="1:48" x14ac:dyDescent="0.3">
      <c r="A328" t="s">
        <v>50</v>
      </c>
      <c r="B328">
        <v>1</v>
      </c>
      <c r="C328">
        <v>0</v>
      </c>
      <c r="D328">
        <v>0</v>
      </c>
      <c r="E328">
        <v>0</v>
      </c>
      <c r="F328">
        <v>0</v>
      </c>
      <c r="G328">
        <v>0</v>
      </c>
      <c r="H328">
        <v>8670.9549999999999</v>
      </c>
      <c r="I328">
        <v>9.0677342136508585</v>
      </c>
      <c r="J328">
        <v>1.19</v>
      </c>
      <c r="K328">
        <f t="shared" si="2"/>
        <v>1.6851589999999999</v>
      </c>
      <c r="L328">
        <f t="shared" si="3"/>
        <v>1.4160999999999999</v>
      </c>
      <c r="M328" t="s">
        <v>44</v>
      </c>
      <c r="N328" t="s">
        <v>51</v>
      </c>
      <c r="O328" t="s">
        <v>52</v>
      </c>
      <c r="P328">
        <v>0</v>
      </c>
      <c r="Q328">
        <v>0</v>
      </c>
      <c r="R328">
        <v>0</v>
      </c>
      <c r="S328">
        <v>0</v>
      </c>
      <c r="T328">
        <v>1</v>
      </c>
      <c r="U328" t="s">
        <v>47</v>
      </c>
      <c r="W328">
        <v>0</v>
      </c>
      <c r="X328">
        <v>0</v>
      </c>
      <c r="Y328">
        <v>0</v>
      </c>
      <c r="Z328">
        <v>0</v>
      </c>
      <c r="AA328">
        <v>1</v>
      </c>
      <c r="AB328">
        <v>0</v>
      </c>
      <c r="AC328">
        <v>0</v>
      </c>
      <c r="AD328" t="s">
        <v>48</v>
      </c>
      <c r="AE328">
        <v>1</v>
      </c>
      <c r="AF328">
        <v>1</v>
      </c>
      <c r="AG328">
        <v>0</v>
      </c>
      <c r="AH328">
        <v>0</v>
      </c>
      <c r="AI328">
        <v>1</v>
      </c>
      <c r="AJ328">
        <v>1</v>
      </c>
      <c r="AK328">
        <v>1</v>
      </c>
      <c r="AL328">
        <v>0</v>
      </c>
      <c r="AM328">
        <v>0</v>
      </c>
      <c r="AN328">
        <v>0</v>
      </c>
      <c r="AO328" t="s">
        <v>49</v>
      </c>
      <c r="AP328">
        <v>61.8</v>
      </c>
      <c r="AQ328">
        <v>57</v>
      </c>
      <c r="AR328">
        <v>35</v>
      </c>
      <c r="AS328">
        <v>40.6</v>
      </c>
      <c r="AT328">
        <v>55</v>
      </c>
      <c r="AU328">
        <v>80</v>
      </c>
      <c r="AV328">
        <v>1</v>
      </c>
    </row>
    <row r="329" spans="1:48" x14ac:dyDescent="0.3">
      <c r="A329" t="s">
        <v>43</v>
      </c>
      <c r="B329">
        <v>0</v>
      </c>
      <c r="C329">
        <v>0</v>
      </c>
      <c r="D329">
        <v>0</v>
      </c>
      <c r="E329">
        <v>1</v>
      </c>
      <c r="F329">
        <v>0</v>
      </c>
      <c r="G329">
        <v>0</v>
      </c>
      <c r="H329">
        <v>9360</v>
      </c>
      <c r="I329">
        <v>9.1442005694716375</v>
      </c>
      <c r="J329">
        <v>1.36</v>
      </c>
      <c r="K329">
        <f t="shared" si="2"/>
        <v>2.5154560000000008</v>
      </c>
      <c r="L329">
        <f t="shared" si="3"/>
        <v>1.8496000000000004</v>
      </c>
      <c r="M329" t="s">
        <v>44</v>
      </c>
      <c r="N329" t="s">
        <v>45</v>
      </c>
      <c r="O329" t="s">
        <v>52</v>
      </c>
      <c r="P329">
        <v>0</v>
      </c>
      <c r="Q329">
        <v>0</v>
      </c>
      <c r="R329">
        <v>0</v>
      </c>
      <c r="S329">
        <v>0</v>
      </c>
      <c r="T329">
        <v>1</v>
      </c>
      <c r="U329" t="s">
        <v>56</v>
      </c>
      <c r="W329">
        <v>0</v>
      </c>
      <c r="X329">
        <v>0</v>
      </c>
      <c r="Y329">
        <v>0</v>
      </c>
      <c r="Z329">
        <v>1</v>
      </c>
      <c r="AA329">
        <v>0</v>
      </c>
      <c r="AB329">
        <v>0</v>
      </c>
      <c r="AC329">
        <v>0</v>
      </c>
      <c r="AD329" t="s">
        <v>48</v>
      </c>
      <c r="AE329">
        <v>0</v>
      </c>
      <c r="AF329">
        <v>0</v>
      </c>
      <c r="AG329">
        <v>1</v>
      </c>
      <c r="AH329">
        <v>0</v>
      </c>
      <c r="AI329">
        <v>1</v>
      </c>
      <c r="AJ329">
        <v>1</v>
      </c>
      <c r="AK329">
        <v>1</v>
      </c>
      <c r="AL329">
        <v>1</v>
      </c>
      <c r="AM329">
        <v>0</v>
      </c>
      <c r="AN329">
        <v>0</v>
      </c>
      <c r="AO329" t="s">
        <v>49</v>
      </c>
      <c r="AP329">
        <v>61.9</v>
      </c>
      <c r="AQ329">
        <v>57</v>
      </c>
      <c r="AR329">
        <v>35.5</v>
      </c>
      <c r="AS329">
        <v>40.6</v>
      </c>
      <c r="AT329">
        <v>45</v>
      </c>
      <c r="AU329">
        <v>75</v>
      </c>
      <c r="AV329">
        <v>1</v>
      </c>
    </row>
    <row r="330" spans="1:48" x14ac:dyDescent="0.3">
      <c r="A330" t="s">
        <v>63</v>
      </c>
      <c r="B330">
        <v>0</v>
      </c>
      <c r="C330">
        <v>0</v>
      </c>
      <c r="D330">
        <v>0</v>
      </c>
      <c r="E330">
        <v>0</v>
      </c>
      <c r="F330">
        <v>0</v>
      </c>
      <c r="G330">
        <v>1</v>
      </c>
      <c r="H330">
        <v>16968</v>
      </c>
      <c r="I330">
        <v>9.7390844962445176</v>
      </c>
      <c r="J330">
        <v>1.5049999999999999</v>
      </c>
      <c r="K330">
        <f t="shared" si="2"/>
        <v>3.4088626249999994</v>
      </c>
      <c r="L330">
        <f t="shared" si="3"/>
        <v>2.2650249999999996</v>
      </c>
      <c r="M330" t="s">
        <v>44</v>
      </c>
      <c r="N330" t="s">
        <v>64</v>
      </c>
      <c r="O330" t="s">
        <v>61</v>
      </c>
      <c r="P330">
        <v>0</v>
      </c>
      <c r="Q330">
        <v>0</v>
      </c>
      <c r="R330">
        <v>1</v>
      </c>
      <c r="S330">
        <v>0</v>
      </c>
      <c r="T330">
        <v>0</v>
      </c>
      <c r="U330" t="s">
        <v>47</v>
      </c>
      <c r="W330">
        <v>0</v>
      </c>
      <c r="X330">
        <v>0</v>
      </c>
      <c r="Y330">
        <v>0</v>
      </c>
      <c r="Z330">
        <v>0</v>
      </c>
      <c r="AA330">
        <v>1</v>
      </c>
      <c r="AB330">
        <v>0</v>
      </c>
      <c r="AC330">
        <v>0</v>
      </c>
      <c r="AD330" t="s">
        <v>70</v>
      </c>
      <c r="AE330">
        <v>1</v>
      </c>
      <c r="AF330">
        <v>1</v>
      </c>
      <c r="AG330">
        <v>0</v>
      </c>
      <c r="AH330">
        <v>1</v>
      </c>
      <c r="AI330">
        <v>1</v>
      </c>
      <c r="AJ330">
        <v>1</v>
      </c>
      <c r="AK330">
        <v>0</v>
      </c>
      <c r="AL330">
        <v>0</v>
      </c>
      <c r="AM330">
        <v>0</v>
      </c>
      <c r="AN330">
        <v>0</v>
      </c>
      <c r="AO330" t="s">
        <v>58</v>
      </c>
      <c r="AP330">
        <v>61.8</v>
      </c>
      <c r="AQ330">
        <v>57.2</v>
      </c>
      <c r="AR330">
        <v>34.799999999999997</v>
      </c>
      <c r="AS330">
        <v>40.700000000000003</v>
      </c>
      <c r="AT330">
        <v>54</v>
      </c>
      <c r="AU330">
        <v>76</v>
      </c>
      <c r="AV330">
        <v>1</v>
      </c>
    </row>
    <row r="331" spans="1:48" x14ac:dyDescent="0.3">
      <c r="A331" t="s">
        <v>50</v>
      </c>
      <c r="B331">
        <v>1</v>
      </c>
      <c r="C331">
        <v>0</v>
      </c>
      <c r="D331">
        <v>0</v>
      </c>
      <c r="E331">
        <v>0</v>
      </c>
      <c r="F331">
        <v>0</v>
      </c>
      <c r="G331">
        <v>0</v>
      </c>
      <c r="H331">
        <v>9513.1299999999992</v>
      </c>
      <c r="I331">
        <v>9.1604282286234398</v>
      </c>
      <c r="J331">
        <v>1.02</v>
      </c>
      <c r="K331">
        <f t="shared" si="2"/>
        <v>1.0612079999999999</v>
      </c>
      <c r="L331">
        <f t="shared" si="3"/>
        <v>1.0404</v>
      </c>
      <c r="M331" t="s">
        <v>44</v>
      </c>
      <c r="N331" t="s">
        <v>51</v>
      </c>
      <c r="O331" t="s">
        <v>61</v>
      </c>
      <c r="P331">
        <v>0</v>
      </c>
      <c r="Q331">
        <v>0</v>
      </c>
      <c r="R331">
        <v>1</v>
      </c>
      <c r="S331">
        <v>0</v>
      </c>
      <c r="T331">
        <v>0</v>
      </c>
      <c r="U331" t="s">
        <v>56</v>
      </c>
      <c r="W331">
        <v>0</v>
      </c>
      <c r="X331">
        <v>0</v>
      </c>
      <c r="Y331">
        <v>0</v>
      </c>
      <c r="Z331">
        <v>1</v>
      </c>
      <c r="AA331">
        <v>0</v>
      </c>
      <c r="AB331">
        <v>0</v>
      </c>
      <c r="AC331">
        <v>0</v>
      </c>
      <c r="AD331" t="s">
        <v>57</v>
      </c>
      <c r="AE331">
        <v>1</v>
      </c>
      <c r="AF331">
        <v>1</v>
      </c>
      <c r="AG331">
        <v>0</v>
      </c>
      <c r="AH331">
        <v>1</v>
      </c>
      <c r="AI331">
        <v>1</v>
      </c>
      <c r="AJ331">
        <v>1</v>
      </c>
      <c r="AK331">
        <v>1</v>
      </c>
      <c r="AL331">
        <v>1</v>
      </c>
      <c r="AM331">
        <v>1</v>
      </c>
      <c r="AN331">
        <v>0</v>
      </c>
      <c r="AO331" t="s">
        <v>49</v>
      </c>
      <c r="AP331">
        <v>61</v>
      </c>
      <c r="AQ331">
        <v>55</v>
      </c>
      <c r="AR331">
        <v>34.5</v>
      </c>
      <c r="AS331">
        <v>40.799999999999997</v>
      </c>
      <c r="AT331">
        <v>50</v>
      </c>
      <c r="AU331">
        <v>75</v>
      </c>
      <c r="AV331">
        <v>1</v>
      </c>
    </row>
    <row r="332" spans="1:48" x14ac:dyDescent="0.3">
      <c r="A332" t="s">
        <v>68</v>
      </c>
      <c r="B332">
        <v>0</v>
      </c>
      <c r="C332">
        <v>0</v>
      </c>
      <c r="D332">
        <v>1</v>
      </c>
      <c r="E332">
        <v>0</v>
      </c>
      <c r="F332">
        <v>0</v>
      </c>
      <c r="G332">
        <v>0</v>
      </c>
      <c r="H332">
        <v>34039</v>
      </c>
      <c r="I332">
        <v>10.435262205052501</v>
      </c>
      <c r="J332">
        <v>2.02</v>
      </c>
      <c r="K332">
        <f t="shared" si="2"/>
        <v>8.2424079999999993</v>
      </c>
      <c r="L332">
        <f t="shared" si="3"/>
        <v>4.0804</v>
      </c>
      <c r="M332" t="s">
        <v>69</v>
      </c>
      <c r="N332" t="s">
        <v>64</v>
      </c>
      <c r="O332" t="s">
        <v>46</v>
      </c>
      <c r="P332">
        <v>0</v>
      </c>
      <c r="Q332">
        <v>0</v>
      </c>
      <c r="R332">
        <v>0</v>
      </c>
      <c r="S332">
        <v>1</v>
      </c>
      <c r="T332">
        <v>0</v>
      </c>
      <c r="U332" t="s">
        <v>47</v>
      </c>
      <c r="W332">
        <v>0</v>
      </c>
      <c r="X332">
        <v>0</v>
      </c>
      <c r="Y332">
        <v>0</v>
      </c>
      <c r="Z332">
        <v>0</v>
      </c>
      <c r="AA332">
        <v>1</v>
      </c>
      <c r="AB332">
        <v>0</v>
      </c>
      <c r="AC332">
        <v>0</v>
      </c>
      <c r="AD332" t="s">
        <v>57</v>
      </c>
      <c r="AE332">
        <v>1</v>
      </c>
      <c r="AF332">
        <v>1</v>
      </c>
      <c r="AG332">
        <v>0</v>
      </c>
      <c r="AH332">
        <v>1</v>
      </c>
      <c r="AI332">
        <v>1</v>
      </c>
      <c r="AJ332">
        <v>1</v>
      </c>
      <c r="AK332">
        <v>1</v>
      </c>
      <c r="AL332">
        <v>0</v>
      </c>
      <c r="AM332">
        <v>1</v>
      </c>
      <c r="AN332">
        <v>1</v>
      </c>
      <c r="AO332" t="s">
        <v>58</v>
      </c>
      <c r="AP332">
        <v>61.2</v>
      </c>
      <c r="AQ332">
        <v>55.9</v>
      </c>
      <c r="AR332">
        <v>34.299999999999997</v>
      </c>
      <c r="AS332">
        <v>40.700000000000003</v>
      </c>
      <c r="AT332">
        <v>51</v>
      </c>
      <c r="AU332">
        <v>77</v>
      </c>
      <c r="AV332">
        <v>1</v>
      </c>
    </row>
    <row r="333" spans="1:48" x14ac:dyDescent="0.3">
      <c r="A333" t="s">
        <v>50</v>
      </c>
      <c r="B333">
        <v>1</v>
      </c>
      <c r="C333">
        <v>0</v>
      </c>
      <c r="D333">
        <v>0</v>
      </c>
      <c r="E333">
        <v>0</v>
      </c>
      <c r="F333">
        <v>0</v>
      </c>
      <c r="G333">
        <v>0</v>
      </c>
      <c r="H333">
        <v>11406.3</v>
      </c>
      <c r="I333">
        <v>9.3419211133169373</v>
      </c>
      <c r="J333">
        <v>1.04</v>
      </c>
      <c r="K333">
        <f t="shared" si="2"/>
        <v>1.1248640000000001</v>
      </c>
      <c r="L333">
        <f t="shared" si="3"/>
        <v>1.0816000000000001</v>
      </c>
      <c r="M333" t="s">
        <v>44</v>
      </c>
      <c r="N333" t="s">
        <v>51</v>
      </c>
      <c r="O333" t="s">
        <v>61</v>
      </c>
      <c r="P333">
        <v>0</v>
      </c>
      <c r="Q333">
        <v>0</v>
      </c>
      <c r="R333">
        <v>1</v>
      </c>
      <c r="S333">
        <v>0</v>
      </c>
      <c r="T333">
        <v>0</v>
      </c>
      <c r="U333" t="s">
        <v>66</v>
      </c>
      <c r="W333">
        <v>0</v>
      </c>
      <c r="X333">
        <v>0</v>
      </c>
      <c r="Y333">
        <v>0</v>
      </c>
      <c r="Z333">
        <v>0</v>
      </c>
      <c r="AA333">
        <v>0</v>
      </c>
      <c r="AB333">
        <v>1</v>
      </c>
      <c r="AC333">
        <v>0</v>
      </c>
      <c r="AD333" t="s">
        <v>48</v>
      </c>
      <c r="AE333">
        <v>1</v>
      </c>
      <c r="AF333">
        <v>1</v>
      </c>
      <c r="AG333">
        <v>1</v>
      </c>
      <c r="AH333">
        <v>0</v>
      </c>
      <c r="AI333">
        <v>0</v>
      </c>
      <c r="AJ333">
        <v>1</v>
      </c>
      <c r="AK333">
        <v>1</v>
      </c>
      <c r="AL333">
        <v>1</v>
      </c>
      <c r="AM333">
        <v>0</v>
      </c>
      <c r="AN333">
        <v>0</v>
      </c>
      <c r="AO333" t="s">
        <v>49</v>
      </c>
      <c r="AP333">
        <v>61.4</v>
      </c>
      <c r="AQ333">
        <v>57</v>
      </c>
      <c r="AR333">
        <v>33.5</v>
      </c>
      <c r="AS333">
        <v>41</v>
      </c>
      <c r="AT333">
        <v>50</v>
      </c>
      <c r="AU333">
        <v>80</v>
      </c>
      <c r="AV333">
        <v>1</v>
      </c>
    </row>
    <row r="334" spans="1:48" x14ac:dyDescent="0.3">
      <c r="A334" t="s">
        <v>50</v>
      </c>
      <c r="B334">
        <v>1</v>
      </c>
      <c r="C334">
        <v>0</v>
      </c>
      <c r="D334">
        <v>0</v>
      </c>
      <c r="E334">
        <v>0</v>
      </c>
      <c r="F334">
        <v>0</v>
      </c>
      <c r="G334">
        <v>0</v>
      </c>
      <c r="H334">
        <v>7280.1350000000002</v>
      </c>
      <c r="I334">
        <v>8.8929046849748392</v>
      </c>
      <c r="J334">
        <v>1.02</v>
      </c>
      <c r="K334">
        <f t="shared" si="2"/>
        <v>1.0612079999999999</v>
      </c>
      <c r="L334">
        <f t="shared" si="3"/>
        <v>1.0404</v>
      </c>
      <c r="M334" t="s">
        <v>44</v>
      </c>
      <c r="N334" t="s">
        <v>51</v>
      </c>
      <c r="O334" t="s">
        <v>52</v>
      </c>
      <c r="P334">
        <v>0</v>
      </c>
      <c r="Q334">
        <v>0</v>
      </c>
      <c r="R334">
        <v>0</v>
      </c>
      <c r="S334">
        <v>0</v>
      </c>
      <c r="T334">
        <v>1</v>
      </c>
      <c r="U334" t="s">
        <v>47</v>
      </c>
      <c r="W334">
        <v>0</v>
      </c>
      <c r="X334">
        <v>0</v>
      </c>
      <c r="Y334">
        <v>0</v>
      </c>
      <c r="Z334">
        <v>0</v>
      </c>
      <c r="AA334">
        <v>1</v>
      </c>
      <c r="AB334">
        <v>0</v>
      </c>
      <c r="AC334">
        <v>0</v>
      </c>
      <c r="AD334" t="s">
        <v>62</v>
      </c>
      <c r="AE334">
        <v>0</v>
      </c>
      <c r="AF334">
        <v>1</v>
      </c>
      <c r="AG334">
        <v>0</v>
      </c>
      <c r="AH334">
        <v>0</v>
      </c>
      <c r="AI334">
        <v>1</v>
      </c>
      <c r="AJ334">
        <v>1</v>
      </c>
      <c r="AK334">
        <v>1</v>
      </c>
      <c r="AL334">
        <v>0</v>
      </c>
      <c r="AM334">
        <v>0</v>
      </c>
      <c r="AN334">
        <v>0</v>
      </c>
      <c r="AO334" t="s">
        <v>49</v>
      </c>
      <c r="AP334">
        <v>61.8</v>
      </c>
      <c r="AQ334">
        <v>56</v>
      </c>
      <c r="AR334">
        <v>35.5</v>
      </c>
      <c r="AS334">
        <v>40.799999999999997</v>
      </c>
      <c r="AT334">
        <v>55</v>
      </c>
      <c r="AU334">
        <v>80</v>
      </c>
      <c r="AV334">
        <v>1</v>
      </c>
    </row>
    <row r="335" spans="1:48" x14ac:dyDescent="0.3">
      <c r="A335" t="s">
        <v>68</v>
      </c>
      <c r="B335">
        <v>0</v>
      </c>
      <c r="C335">
        <v>0</v>
      </c>
      <c r="D335">
        <v>1</v>
      </c>
      <c r="E335">
        <v>0</v>
      </c>
      <c r="F335">
        <v>0</v>
      </c>
      <c r="G335">
        <v>0</v>
      </c>
      <c r="H335">
        <v>12034</v>
      </c>
      <c r="I335">
        <v>9.3954912557802963</v>
      </c>
      <c r="J335">
        <v>1.17</v>
      </c>
      <c r="K335">
        <f t="shared" si="2"/>
        <v>1.6016129999999997</v>
      </c>
      <c r="L335">
        <f t="shared" si="3"/>
        <v>1.3688999999999998</v>
      </c>
      <c r="M335" t="s">
        <v>69</v>
      </c>
      <c r="N335" t="s">
        <v>64</v>
      </c>
      <c r="O335" t="s">
        <v>46</v>
      </c>
      <c r="P335">
        <v>0</v>
      </c>
      <c r="Q335">
        <v>0</v>
      </c>
      <c r="R335">
        <v>0</v>
      </c>
      <c r="S335">
        <v>1</v>
      </c>
      <c r="T335">
        <v>0</v>
      </c>
      <c r="U335" t="s">
        <v>53</v>
      </c>
      <c r="W335">
        <v>0</v>
      </c>
      <c r="X335">
        <v>0</v>
      </c>
      <c r="Y335">
        <v>0</v>
      </c>
      <c r="Z335">
        <v>0</v>
      </c>
      <c r="AA335">
        <v>0</v>
      </c>
      <c r="AB335">
        <v>0</v>
      </c>
      <c r="AC335">
        <v>1</v>
      </c>
      <c r="AD335" t="s">
        <v>57</v>
      </c>
      <c r="AE335">
        <v>1</v>
      </c>
      <c r="AF335">
        <v>1</v>
      </c>
      <c r="AG335">
        <v>1</v>
      </c>
      <c r="AH335">
        <v>1</v>
      </c>
      <c r="AI335">
        <v>1</v>
      </c>
      <c r="AJ335">
        <v>1</v>
      </c>
      <c r="AK335">
        <v>1</v>
      </c>
      <c r="AL335">
        <v>0</v>
      </c>
      <c r="AM335">
        <v>1</v>
      </c>
      <c r="AN335">
        <v>0</v>
      </c>
      <c r="AO335" t="s">
        <v>58</v>
      </c>
      <c r="AP335">
        <v>61.5</v>
      </c>
      <c r="AQ335">
        <v>55.5</v>
      </c>
      <c r="AR335">
        <v>34.299999999999997</v>
      </c>
      <c r="AS335">
        <v>40.799999999999997</v>
      </c>
      <c r="AT335">
        <v>51</v>
      </c>
      <c r="AU335">
        <v>78</v>
      </c>
      <c r="AV335">
        <v>1</v>
      </c>
    </row>
    <row r="336" spans="1:48" x14ac:dyDescent="0.3">
      <c r="A336" t="s">
        <v>50</v>
      </c>
      <c r="B336">
        <v>1</v>
      </c>
      <c r="C336">
        <v>0</v>
      </c>
      <c r="D336">
        <v>0</v>
      </c>
      <c r="E336">
        <v>0</v>
      </c>
      <c r="F336">
        <v>0</v>
      </c>
      <c r="G336">
        <v>0</v>
      </c>
      <c r="H336">
        <v>13219.684999999999</v>
      </c>
      <c r="I336">
        <v>9.4894622855877575</v>
      </c>
      <c r="J336">
        <v>1.04</v>
      </c>
      <c r="K336">
        <f t="shared" si="2"/>
        <v>1.1248640000000001</v>
      </c>
      <c r="L336">
        <f t="shared" si="3"/>
        <v>1.0816000000000001</v>
      </c>
      <c r="M336" t="s">
        <v>44</v>
      </c>
      <c r="N336" t="s">
        <v>51</v>
      </c>
      <c r="O336" t="s">
        <v>65</v>
      </c>
      <c r="P336">
        <v>1</v>
      </c>
      <c r="Q336">
        <v>0</v>
      </c>
      <c r="R336">
        <v>0</v>
      </c>
      <c r="S336">
        <v>0</v>
      </c>
      <c r="T336">
        <v>0</v>
      </c>
      <c r="U336" t="s">
        <v>53</v>
      </c>
      <c r="W336">
        <v>0</v>
      </c>
      <c r="X336">
        <v>0</v>
      </c>
      <c r="Y336">
        <v>0</v>
      </c>
      <c r="Z336">
        <v>0</v>
      </c>
      <c r="AA336">
        <v>0</v>
      </c>
      <c r="AB336">
        <v>0</v>
      </c>
      <c r="AC336">
        <v>1</v>
      </c>
      <c r="AD336" t="s">
        <v>48</v>
      </c>
      <c r="AE336">
        <v>1</v>
      </c>
      <c r="AF336">
        <v>0</v>
      </c>
      <c r="AG336">
        <v>0</v>
      </c>
      <c r="AH336">
        <v>0</v>
      </c>
      <c r="AI336">
        <v>0</v>
      </c>
      <c r="AJ336">
        <v>1</v>
      </c>
      <c r="AK336">
        <v>1</v>
      </c>
      <c r="AL336">
        <v>1</v>
      </c>
      <c r="AM336">
        <v>0</v>
      </c>
      <c r="AN336">
        <v>0</v>
      </c>
      <c r="AO336" t="s">
        <v>49</v>
      </c>
      <c r="AP336">
        <v>61.8</v>
      </c>
      <c r="AQ336">
        <v>57</v>
      </c>
      <c r="AR336">
        <v>35</v>
      </c>
      <c r="AS336">
        <v>41</v>
      </c>
      <c r="AT336">
        <v>45</v>
      </c>
      <c r="AU336">
        <v>80</v>
      </c>
      <c r="AV336">
        <v>1</v>
      </c>
    </row>
    <row r="337" spans="1:48" x14ac:dyDescent="0.3">
      <c r="A337" t="s">
        <v>63</v>
      </c>
      <c r="B337">
        <v>0</v>
      </c>
      <c r="C337">
        <v>0</v>
      </c>
      <c r="D337">
        <v>0</v>
      </c>
      <c r="E337">
        <v>0</v>
      </c>
      <c r="F337">
        <v>0</v>
      </c>
      <c r="G337">
        <v>1</v>
      </c>
      <c r="H337">
        <v>12602</v>
      </c>
      <c r="I337">
        <v>9.4416108105020005</v>
      </c>
      <c r="J337">
        <v>1.351</v>
      </c>
      <c r="K337">
        <f t="shared" si="2"/>
        <v>2.4658465509999998</v>
      </c>
      <c r="L337">
        <f t="shared" si="3"/>
        <v>1.8252009999999999</v>
      </c>
      <c r="M337" t="s">
        <v>44</v>
      </c>
      <c r="N337" t="s">
        <v>64</v>
      </c>
      <c r="O337" t="s">
        <v>46</v>
      </c>
      <c r="P337">
        <v>0</v>
      </c>
      <c r="Q337">
        <v>0</v>
      </c>
      <c r="R337">
        <v>0</v>
      </c>
      <c r="S337">
        <v>1</v>
      </c>
      <c r="T337">
        <v>0</v>
      </c>
      <c r="U337" t="s">
        <v>56</v>
      </c>
      <c r="W337">
        <v>0</v>
      </c>
      <c r="X337">
        <v>0</v>
      </c>
      <c r="Y337">
        <v>0</v>
      </c>
      <c r="Z337">
        <v>1</v>
      </c>
      <c r="AA337">
        <v>0</v>
      </c>
      <c r="AB337">
        <v>0</v>
      </c>
      <c r="AC337">
        <v>0</v>
      </c>
      <c r="AD337" t="s">
        <v>57</v>
      </c>
      <c r="AE337">
        <v>1</v>
      </c>
      <c r="AF337">
        <v>1</v>
      </c>
      <c r="AG337">
        <v>1</v>
      </c>
      <c r="AH337">
        <v>1</v>
      </c>
      <c r="AI337">
        <v>1</v>
      </c>
      <c r="AJ337">
        <v>1</v>
      </c>
      <c r="AK337">
        <v>1</v>
      </c>
      <c r="AL337">
        <v>0</v>
      </c>
      <c r="AM337">
        <v>1</v>
      </c>
      <c r="AN337">
        <v>1</v>
      </c>
      <c r="AO337" t="s">
        <v>58</v>
      </c>
      <c r="AP337">
        <v>61.9</v>
      </c>
      <c r="AQ337">
        <v>55.2</v>
      </c>
      <c r="AR337">
        <v>34.4</v>
      </c>
      <c r="AS337">
        <v>40.6</v>
      </c>
      <c r="AT337">
        <v>55</v>
      </c>
      <c r="AU337">
        <v>77</v>
      </c>
      <c r="AV337">
        <v>1</v>
      </c>
    </row>
    <row r="338" spans="1:48" x14ac:dyDescent="0.3">
      <c r="A338" t="s">
        <v>54</v>
      </c>
      <c r="B338">
        <v>0</v>
      </c>
      <c r="C338">
        <v>1</v>
      </c>
      <c r="D338">
        <v>0</v>
      </c>
      <c r="E338">
        <v>0</v>
      </c>
      <c r="F338">
        <v>0</v>
      </c>
      <c r="G338">
        <v>0</v>
      </c>
      <c r="H338">
        <v>21064</v>
      </c>
      <c r="I338">
        <v>9.9553207011761451</v>
      </c>
      <c r="J338">
        <v>1.504</v>
      </c>
      <c r="K338">
        <f t="shared" si="2"/>
        <v>3.402072064</v>
      </c>
      <c r="L338">
        <f t="shared" si="3"/>
        <v>2.262016</v>
      </c>
      <c r="M338" t="s">
        <v>44</v>
      </c>
      <c r="N338" t="s">
        <v>55</v>
      </c>
      <c r="O338" t="s">
        <v>67</v>
      </c>
      <c r="P338">
        <v>0</v>
      </c>
      <c r="Q338">
        <v>1</v>
      </c>
      <c r="R338">
        <v>0</v>
      </c>
      <c r="S338">
        <v>0</v>
      </c>
      <c r="T338">
        <v>0</v>
      </c>
      <c r="U338" t="s">
        <v>47</v>
      </c>
      <c r="W338">
        <v>0</v>
      </c>
      <c r="X338">
        <v>0</v>
      </c>
      <c r="Y338">
        <v>0</v>
      </c>
      <c r="Z338">
        <v>0</v>
      </c>
      <c r="AA338">
        <v>1</v>
      </c>
      <c r="AB338">
        <v>0</v>
      </c>
      <c r="AC338">
        <v>0</v>
      </c>
      <c r="AD338" t="s">
        <v>70</v>
      </c>
      <c r="AE338">
        <v>1</v>
      </c>
      <c r="AF338">
        <v>1</v>
      </c>
      <c r="AG338">
        <v>0</v>
      </c>
      <c r="AH338">
        <v>1</v>
      </c>
      <c r="AI338">
        <v>1</v>
      </c>
      <c r="AJ338">
        <v>1</v>
      </c>
      <c r="AK338">
        <v>1</v>
      </c>
      <c r="AL338">
        <v>0</v>
      </c>
      <c r="AM338">
        <v>1</v>
      </c>
      <c r="AN338">
        <v>0</v>
      </c>
      <c r="AO338" t="s">
        <v>58</v>
      </c>
      <c r="AP338">
        <v>61.5</v>
      </c>
      <c r="AQ338">
        <v>56.8</v>
      </c>
      <c r="AR338">
        <v>34.700000000000003</v>
      </c>
      <c r="AS338">
        <v>40.799999999999997</v>
      </c>
      <c r="AT338">
        <v>53</v>
      </c>
      <c r="AU338">
        <v>76</v>
      </c>
      <c r="AV338">
        <v>1</v>
      </c>
    </row>
    <row r="339" spans="1:48" x14ac:dyDescent="0.3">
      <c r="A339" t="s">
        <v>50</v>
      </c>
      <c r="B339">
        <v>1</v>
      </c>
      <c r="C339">
        <v>0</v>
      </c>
      <c r="D339">
        <v>0</v>
      </c>
      <c r="E339">
        <v>0</v>
      </c>
      <c r="F339">
        <v>0</v>
      </c>
      <c r="G339">
        <v>0</v>
      </c>
      <c r="H339">
        <v>20921.400000000001</v>
      </c>
      <c r="I339">
        <v>9.9485278375458268</v>
      </c>
      <c r="J339">
        <v>1.54</v>
      </c>
      <c r="K339">
        <f t="shared" si="2"/>
        <v>3.6522640000000002</v>
      </c>
      <c r="L339">
        <f t="shared" si="3"/>
        <v>2.3715999999999999</v>
      </c>
      <c r="M339" t="s">
        <v>44</v>
      </c>
      <c r="N339" t="s">
        <v>51</v>
      </c>
      <c r="O339" t="s">
        <v>61</v>
      </c>
      <c r="P339">
        <v>0</v>
      </c>
      <c r="Q339">
        <v>0</v>
      </c>
      <c r="R339">
        <v>1</v>
      </c>
      <c r="S339">
        <v>0</v>
      </c>
      <c r="T339">
        <v>0</v>
      </c>
      <c r="U339" t="s">
        <v>53</v>
      </c>
      <c r="W339">
        <v>0</v>
      </c>
      <c r="X339">
        <v>0</v>
      </c>
      <c r="Y339">
        <v>0</v>
      </c>
      <c r="Z339">
        <v>0</v>
      </c>
      <c r="AA339">
        <v>0</v>
      </c>
      <c r="AB339">
        <v>0</v>
      </c>
      <c r="AC339">
        <v>1</v>
      </c>
      <c r="AD339" t="s">
        <v>48</v>
      </c>
      <c r="AE339">
        <v>1</v>
      </c>
      <c r="AF339">
        <v>1</v>
      </c>
      <c r="AG339">
        <v>0</v>
      </c>
      <c r="AH339">
        <v>0</v>
      </c>
      <c r="AI339">
        <v>1</v>
      </c>
      <c r="AJ339">
        <v>1</v>
      </c>
      <c r="AK339">
        <v>1</v>
      </c>
      <c r="AL339">
        <v>0</v>
      </c>
      <c r="AM339">
        <v>0</v>
      </c>
      <c r="AN339">
        <v>0</v>
      </c>
      <c r="AO339" t="s">
        <v>49</v>
      </c>
      <c r="AP339">
        <v>61.8</v>
      </c>
      <c r="AQ339">
        <v>57</v>
      </c>
      <c r="AR339">
        <v>35.5</v>
      </c>
      <c r="AS339">
        <v>40.6</v>
      </c>
      <c r="AT339">
        <v>55</v>
      </c>
      <c r="AU339">
        <v>80</v>
      </c>
      <c r="AV339">
        <v>1</v>
      </c>
    </row>
    <row r="340" spans="1:48" x14ac:dyDescent="0.3">
      <c r="A340" t="s">
        <v>50</v>
      </c>
      <c r="B340">
        <v>1</v>
      </c>
      <c r="C340">
        <v>0</v>
      </c>
      <c r="D340">
        <v>0</v>
      </c>
      <c r="E340">
        <v>0</v>
      </c>
      <c r="F340">
        <v>0</v>
      </c>
      <c r="G340">
        <v>0</v>
      </c>
      <c r="H340">
        <v>10560.184999999999</v>
      </c>
      <c r="I340">
        <v>9.2648460760461919</v>
      </c>
      <c r="J340">
        <v>1.06</v>
      </c>
      <c r="K340">
        <f t="shared" si="2"/>
        <v>1.1910160000000003</v>
      </c>
      <c r="L340">
        <f t="shared" si="3"/>
        <v>1.1236000000000002</v>
      </c>
      <c r="M340" t="s">
        <v>44</v>
      </c>
      <c r="N340" t="s">
        <v>51</v>
      </c>
      <c r="O340" t="s">
        <v>61</v>
      </c>
      <c r="P340">
        <v>0</v>
      </c>
      <c r="Q340">
        <v>0</v>
      </c>
      <c r="R340">
        <v>1</v>
      </c>
      <c r="S340">
        <v>0</v>
      </c>
      <c r="T340">
        <v>0</v>
      </c>
      <c r="U340" t="s">
        <v>53</v>
      </c>
      <c r="W340">
        <v>0</v>
      </c>
      <c r="X340">
        <v>0</v>
      </c>
      <c r="Y340">
        <v>0</v>
      </c>
      <c r="Z340">
        <v>0</v>
      </c>
      <c r="AA340">
        <v>0</v>
      </c>
      <c r="AB340">
        <v>0</v>
      </c>
      <c r="AC340">
        <v>1</v>
      </c>
      <c r="AD340" t="s">
        <v>48</v>
      </c>
      <c r="AE340">
        <v>1</v>
      </c>
      <c r="AF340">
        <v>1</v>
      </c>
      <c r="AG340">
        <v>1</v>
      </c>
      <c r="AH340">
        <v>0</v>
      </c>
      <c r="AI340">
        <v>1</v>
      </c>
      <c r="AJ340">
        <v>1</v>
      </c>
      <c r="AK340">
        <v>1</v>
      </c>
      <c r="AL340">
        <v>1</v>
      </c>
      <c r="AM340">
        <v>0</v>
      </c>
      <c r="AN340">
        <v>0</v>
      </c>
      <c r="AO340" t="s">
        <v>49</v>
      </c>
      <c r="AP340">
        <v>61.9</v>
      </c>
      <c r="AQ340">
        <v>57</v>
      </c>
      <c r="AR340">
        <v>35.5</v>
      </c>
      <c r="AS340">
        <v>40.6</v>
      </c>
      <c r="AT340">
        <v>50</v>
      </c>
      <c r="AU340">
        <v>80</v>
      </c>
      <c r="AV340">
        <v>1</v>
      </c>
    </row>
    <row r="341" spans="1:48" x14ac:dyDescent="0.3">
      <c r="A341" t="s">
        <v>63</v>
      </c>
      <c r="B341">
        <v>0</v>
      </c>
      <c r="C341">
        <v>0</v>
      </c>
      <c r="D341">
        <v>0</v>
      </c>
      <c r="E341">
        <v>0</v>
      </c>
      <c r="F341">
        <v>0</v>
      </c>
      <c r="G341">
        <v>1</v>
      </c>
      <c r="H341">
        <v>17279</v>
      </c>
      <c r="I341">
        <v>9.7572471703131214</v>
      </c>
      <c r="J341">
        <v>1.583</v>
      </c>
      <c r="K341">
        <f t="shared" si="2"/>
        <v>3.9668222869999994</v>
      </c>
      <c r="L341">
        <f t="shared" si="3"/>
        <v>2.5058889999999998</v>
      </c>
      <c r="M341" t="s">
        <v>44</v>
      </c>
      <c r="N341" t="s">
        <v>64</v>
      </c>
      <c r="O341" t="s">
        <v>46</v>
      </c>
      <c r="P341">
        <v>0</v>
      </c>
      <c r="Q341">
        <v>0</v>
      </c>
      <c r="R341">
        <v>0</v>
      </c>
      <c r="S341">
        <v>1</v>
      </c>
      <c r="T341">
        <v>0</v>
      </c>
      <c r="U341" t="s">
        <v>47</v>
      </c>
      <c r="W341">
        <v>0</v>
      </c>
      <c r="X341">
        <v>0</v>
      </c>
      <c r="Y341">
        <v>0</v>
      </c>
      <c r="Z341">
        <v>0</v>
      </c>
      <c r="AA341">
        <v>1</v>
      </c>
      <c r="AB341">
        <v>0</v>
      </c>
      <c r="AC341">
        <v>0</v>
      </c>
      <c r="AD341" t="s">
        <v>57</v>
      </c>
      <c r="AE341">
        <v>1</v>
      </c>
      <c r="AF341">
        <v>1</v>
      </c>
      <c r="AG341">
        <v>0</v>
      </c>
      <c r="AH341">
        <v>1</v>
      </c>
      <c r="AI341">
        <v>1</v>
      </c>
      <c r="AJ341">
        <v>1</v>
      </c>
      <c r="AK341">
        <v>1</v>
      </c>
      <c r="AL341">
        <v>1</v>
      </c>
      <c r="AM341">
        <v>1</v>
      </c>
      <c r="AN341">
        <v>1</v>
      </c>
      <c r="AO341" t="s">
        <v>58</v>
      </c>
      <c r="AP341">
        <v>61.2</v>
      </c>
      <c r="AQ341">
        <v>56.1</v>
      </c>
      <c r="AR341">
        <v>34.4</v>
      </c>
      <c r="AS341">
        <v>40.700000000000003</v>
      </c>
      <c r="AT341">
        <v>50</v>
      </c>
      <c r="AU341">
        <v>77</v>
      </c>
      <c r="AV341">
        <v>1</v>
      </c>
    </row>
    <row r="342" spans="1:48" x14ac:dyDescent="0.3">
      <c r="A342" t="s">
        <v>68</v>
      </c>
      <c r="B342">
        <v>0</v>
      </c>
      <c r="C342">
        <v>0</v>
      </c>
      <c r="D342">
        <v>1</v>
      </c>
      <c r="E342">
        <v>0</v>
      </c>
      <c r="F342">
        <v>0</v>
      </c>
      <c r="G342">
        <v>0</v>
      </c>
      <c r="H342">
        <v>29891</v>
      </c>
      <c r="I342">
        <v>10.305312710723697</v>
      </c>
      <c r="J342">
        <v>2.12</v>
      </c>
      <c r="K342">
        <f t="shared" si="2"/>
        <v>9.5281280000000024</v>
      </c>
      <c r="L342">
        <f t="shared" si="3"/>
        <v>4.4944000000000006</v>
      </c>
      <c r="M342" t="s">
        <v>69</v>
      </c>
      <c r="N342" t="s">
        <v>64</v>
      </c>
      <c r="O342" t="s">
        <v>52</v>
      </c>
      <c r="P342">
        <v>0</v>
      </c>
      <c r="Q342">
        <v>0</v>
      </c>
      <c r="R342">
        <v>0</v>
      </c>
      <c r="S342">
        <v>0</v>
      </c>
      <c r="T342">
        <v>1</v>
      </c>
      <c r="U342" t="s">
        <v>47</v>
      </c>
      <c r="W342">
        <v>0</v>
      </c>
      <c r="X342">
        <v>0</v>
      </c>
      <c r="Y342">
        <v>0</v>
      </c>
      <c r="Z342">
        <v>0</v>
      </c>
      <c r="AA342">
        <v>1</v>
      </c>
      <c r="AB342">
        <v>0</v>
      </c>
      <c r="AC342">
        <v>0</v>
      </c>
      <c r="AD342" t="s">
        <v>57</v>
      </c>
      <c r="AE342">
        <v>1</v>
      </c>
      <c r="AF342">
        <v>1</v>
      </c>
      <c r="AG342">
        <v>0</v>
      </c>
      <c r="AH342">
        <v>1</v>
      </c>
      <c r="AI342">
        <v>1</v>
      </c>
      <c r="AJ342">
        <v>1</v>
      </c>
      <c r="AK342">
        <v>1</v>
      </c>
      <c r="AL342">
        <v>1</v>
      </c>
      <c r="AM342">
        <v>1</v>
      </c>
      <c r="AN342">
        <v>0</v>
      </c>
      <c r="AO342" t="s">
        <v>58</v>
      </c>
      <c r="AP342">
        <v>61.4</v>
      </c>
      <c r="AQ342">
        <v>55.8</v>
      </c>
      <c r="AR342">
        <v>34.299999999999997</v>
      </c>
      <c r="AS342">
        <v>40.700000000000003</v>
      </c>
      <c r="AT342">
        <v>50</v>
      </c>
      <c r="AU342">
        <v>76</v>
      </c>
      <c r="AV342">
        <v>1</v>
      </c>
    </row>
    <row r="343" spans="1:48" x14ac:dyDescent="0.3">
      <c r="A343" t="s">
        <v>50</v>
      </c>
      <c r="B343">
        <v>1</v>
      </c>
      <c r="C343">
        <v>0</v>
      </c>
      <c r="D343">
        <v>0</v>
      </c>
      <c r="E343">
        <v>0</v>
      </c>
      <c r="F343">
        <v>0</v>
      </c>
      <c r="G343">
        <v>0</v>
      </c>
      <c r="H343">
        <v>10464.64</v>
      </c>
      <c r="I343">
        <v>9.2557572339061664</v>
      </c>
      <c r="J343">
        <v>1.05</v>
      </c>
      <c r="K343">
        <f t="shared" si="2"/>
        <v>1.1576250000000001</v>
      </c>
      <c r="L343">
        <f t="shared" si="3"/>
        <v>1.1025</v>
      </c>
      <c r="M343" t="s">
        <v>44</v>
      </c>
      <c r="N343" t="s">
        <v>51</v>
      </c>
      <c r="O343" t="s">
        <v>61</v>
      </c>
      <c r="P343">
        <v>0</v>
      </c>
      <c r="Q343">
        <v>0</v>
      </c>
      <c r="R343">
        <v>1</v>
      </c>
      <c r="S343">
        <v>0</v>
      </c>
      <c r="T343">
        <v>0</v>
      </c>
      <c r="U343" t="s">
        <v>53</v>
      </c>
      <c r="W343">
        <v>0</v>
      </c>
      <c r="X343">
        <v>0</v>
      </c>
      <c r="Y343">
        <v>0</v>
      </c>
      <c r="Z343">
        <v>0</v>
      </c>
      <c r="AA343">
        <v>0</v>
      </c>
      <c r="AB343">
        <v>0</v>
      </c>
      <c r="AC343">
        <v>1</v>
      </c>
      <c r="AD343" t="s">
        <v>57</v>
      </c>
      <c r="AE343">
        <v>1</v>
      </c>
      <c r="AF343">
        <v>1</v>
      </c>
      <c r="AG343">
        <v>1</v>
      </c>
      <c r="AH343">
        <v>1</v>
      </c>
      <c r="AI343">
        <v>1</v>
      </c>
      <c r="AJ343">
        <v>1</v>
      </c>
      <c r="AK343">
        <v>1</v>
      </c>
      <c r="AL343">
        <v>1</v>
      </c>
      <c r="AM343">
        <v>1</v>
      </c>
      <c r="AN343">
        <v>0</v>
      </c>
      <c r="AO343" t="s">
        <v>49</v>
      </c>
      <c r="AP343">
        <v>60.7</v>
      </c>
      <c r="AQ343">
        <v>57</v>
      </c>
      <c r="AR343">
        <v>34.5</v>
      </c>
      <c r="AS343">
        <v>40.799999999999997</v>
      </c>
      <c r="AT343">
        <v>50</v>
      </c>
      <c r="AU343">
        <v>80</v>
      </c>
      <c r="AV343">
        <v>1</v>
      </c>
    </row>
    <row r="344" spans="1:48" x14ac:dyDescent="0.3">
      <c r="A344" t="s">
        <v>50</v>
      </c>
      <c r="B344">
        <v>1</v>
      </c>
      <c r="C344">
        <v>0</v>
      </c>
      <c r="D344">
        <v>0</v>
      </c>
      <c r="E344">
        <v>0</v>
      </c>
      <c r="F344">
        <v>0</v>
      </c>
      <c r="G344">
        <v>0</v>
      </c>
      <c r="H344">
        <v>23791.69</v>
      </c>
      <c r="I344">
        <v>10.077091639025273</v>
      </c>
      <c r="J344">
        <v>1.72</v>
      </c>
      <c r="K344">
        <f t="shared" si="2"/>
        <v>5.0884479999999996</v>
      </c>
      <c r="L344">
        <f t="shared" si="3"/>
        <v>2.9583999999999997</v>
      </c>
      <c r="M344" t="s">
        <v>44</v>
      </c>
      <c r="N344" t="s">
        <v>51</v>
      </c>
      <c r="O344" t="s">
        <v>67</v>
      </c>
      <c r="P344">
        <v>0</v>
      </c>
      <c r="Q344">
        <v>1</v>
      </c>
      <c r="R344">
        <v>0</v>
      </c>
      <c r="S344">
        <v>0</v>
      </c>
      <c r="T344">
        <v>0</v>
      </c>
      <c r="U344" t="s">
        <v>47</v>
      </c>
      <c r="W344">
        <v>0</v>
      </c>
      <c r="X344">
        <v>0</v>
      </c>
      <c r="Y344">
        <v>0</v>
      </c>
      <c r="Z344">
        <v>0</v>
      </c>
      <c r="AA344">
        <v>1</v>
      </c>
      <c r="AB344">
        <v>0</v>
      </c>
      <c r="AC344">
        <v>0</v>
      </c>
      <c r="AD344" t="s">
        <v>62</v>
      </c>
      <c r="AE344">
        <v>0</v>
      </c>
      <c r="AF344">
        <v>0</v>
      </c>
      <c r="AG344">
        <v>0</v>
      </c>
      <c r="AH344">
        <v>0</v>
      </c>
      <c r="AI344">
        <v>0</v>
      </c>
      <c r="AJ344">
        <v>1</v>
      </c>
      <c r="AK344">
        <v>1</v>
      </c>
      <c r="AL344">
        <v>0</v>
      </c>
      <c r="AM344">
        <v>0</v>
      </c>
      <c r="AN344">
        <v>0</v>
      </c>
      <c r="AO344" t="s">
        <v>49</v>
      </c>
      <c r="AP344">
        <v>61.8</v>
      </c>
      <c r="AQ344">
        <v>57</v>
      </c>
      <c r="AR344">
        <v>35</v>
      </c>
      <c r="AS344">
        <v>41</v>
      </c>
      <c r="AT344">
        <v>55</v>
      </c>
      <c r="AU344">
        <v>80</v>
      </c>
      <c r="AV344">
        <v>1</v>
      </c>
    </row>
    <row r="345" spans="1:48" x14ac:dyDescent="0.3">
      <c r="A345" t="s">
        <v>50</v>
      </c>
      <c r="B345">
        <v>1</v>
      </c>
      <c r="C345">
        <v>0</v>
      </c>
      <c r="D345">
        <v>0</v>
      </c>
      <c r="E345">
        <v>0</v>
      </c>
      <c r="F345">
        <v>0</v>
      </c>
      <c r="G345">
        <v>0</v>
      </c>
      <c r="H345">
        <v>12774.465</v>
      </c>
      <c r="I345">
        <v>9.455203535525694</v>
      </c>
      <c r="J345">
        <v>1.21</v>
      </c>
      <c r="K345">
        <f t="shared" si="2"/>
        <v>1.7715609999999999</v>
      </c>
      <c r="L345">
        <f t="shared" si="3"/>
        <v>1.4641</v>
      </c>
      <c r="M345" t="s">
        <v>44</v>
      </c>
      <c r="N345" t="s">
        <v>51</v>
      </c>
      <c r="O345" t="s">
        <v>65</v>
      </c>
      <c r="P345">
        <v>1</v>
      </c>
      <c r="Q345">
        <v>0</v>
      </c>
      <c r="R345">
        <v>0</v>
      </c>
      <c r="S345">
        <v>0</v>
      </c>
      <c r="T345">
        <v>0</v>
      </c>
      <c r="U345" t="s">
        <v>56</v>
      </c>
      <c r="W345">
        <v>0</v>
      </c>
      <c r="X345">
        <v>0</v>
      </c>
      <c r="Y345">
        <v>0</v>
      </c>
      <c r="Z345">
        <v>1</v>
      </c>
      <c r="AA345">
        <v>0</v>
      </c>
      <c r="AB345">
        <v>0</v>
      </c>
      <c r="AC345">
        <v>0</v>
      </c>
      <c r="AD345" t="s">
        <v>62</v>
      </c>
      <c r="AE345">
        <v>1</v>
      </c>
      <c r="AF345">
        <v>1</v>
      </c>
      <c r="AG345">
        <v>0</v>
      </c>
      <c r="AH345">
        <v>0</v>
      </c>
      <c r="AI345">
        <v>0</v>
      </c>
      <c r="AJ345">
        <v>1</v>
      </c>
      <c r="AK345">
        <v>1</v>
      </c>
      <c r="AL345">
        <v>1</v>
      </c>
      <c r="AM345">
        <v>0</v>
      </c>
      <c r="AN345">
        <v>0</v>
      </c>
      <c r="AO345" t="s">
        <v>49</v>
      </c>
      <c r="AP345">
        <v>61.8</v>
      </c>
      <c r="AQ345">
        <v>55</v>
      </c>
      <c r="AR345">
        <v>34</v>
      </c>
      <c r="AS345">
        <v>41</v>
      </c>
      <c r="AT345">
        <v>50</v>
      </c>
      <c r="AU345">
        <v>80</v>
      </c>
      <c r="AV345">
        <v>1</v>
      </c>
    </row>
    <row r="346" spans="1:48" x14ac:dyDescent="0.3">
      <c r="A346" t="s">
        <v>50</v>
      </c>
      <c r="B346">
        <v>1</v>
      </c>
      <c r="C346">
        <v>0</v>
      </c>
      <c r="D346">
        <v>0</v>
      </c>
      <c r="E346">
        <v>0</v>
      </c>
      <c r="F346">
        <v>0</v>
      </c>
      <c r="G346">
        <v>0</v>
      </c>
      <c r="H346">
        <v>8193.23</v>
      </c>
      <c r="I346">
        <v>9.0110634824928084</v>
      </c>
      <c r="J346">
        <v>1.01</v>
      </c>
      <c r="K346">
        <f t="shared" si="2"/>
        <v>1.0303009999999999</v>
      </c>
      <c r="L346">
        <f t="shared" si="3"/>
        <v>1.0201</v>
      </c>
      <c r="M346" t="s">
        <v>44</v>
      </c>
      <c r="N346" t="s">
        <v>51</v>
      </c>
      <c r="O346" t="s">
        <v>52</v>
      </c>
      <c r="P346">
        <v>0</v>
      </c>
      <c r="Q346">
        <v>0</v>
      </c>
      <c r="R346">
        <v>0</v>
      </c>
      <c r="S346">
        <v>0</v>
      </c>
      <c r="T346">
        <v>1</v>
      </c>
      <c r="U346" t="s">
        <v>66</v>
      </c>
      <c r="W346">
        <v>0</v>
      </c>
      <c r="X346">
        <v>0</v>
      </c>
      <c r="Y346">
        <v>0</v>
      </c>
      <c r="Z346">
        <v>0</v>
      </c>
      <c r="AA346">
        <v>0</v>
      </c>
      <c r="AB346">
        <v>1</v>
      </c>
      <c r="AC346">
        <v>0</v>
      </c>
      <c r="AD346" t="s">
        <v>48</v>
      </c>
      <c r="AE346">
        <v>1</v>
      </c>
      <c r="AF346">
        <v>1</v>
      </c>
      <c r="AG346">
        <v>1</v>
      </c>
      <c r="AH346">
        <v>0</v>
      </c>
      <c r="AI346">
        <v>1</v>
      </c>
      <c r="AJ346">
        <v>1</v>
      </c>
      <c r="AK346">
        <v>1</v>
      </c>
      <c r="AL346">
        <v>0</v>
      </c>
      <c r="AM346">
        <v>0</v>
      </c>
      <c r="AN346">
        <v>0</v>
      </c>
      <c r="AO346" t="s">
        <v>49</v>
      </c>
      <c r="AP346">
        <v>61.9</v>
      </c>
      <c r="AQ346">
        <v>55</v>
      </c>
      <c r="AR346">
        <v>33.5</v>
      </c>
      <c r="AS346">
        <v>40.799999999999997</v>
      </c>
      <c r="AT346">
        <v>55</v>
      </c>
      <c r="AU346">
        <v>80</v>
      </c>
      <c r="AV346">
        <v>1</v>
      </c>
    </row>
    <row r="347" spans="1:48" x14ac:dyDescent="0.3">
      <c r="A347" t="s">
        <v>50</v>
      </c>
      <c r="B347">
        <v>1</v>
      </c>
      <c r="C347">
        <v>0</v>
      </c>
      <c r="D347">
        <v>0</v>
      </c>
      <c r="E347">
        <v>0</v>
      </c>
      <c r="F347">
        <v>0</v>
      </c>
      <c r="G347">
        <v>0</v>
      </c>
      <c r="H347">
        <v>21097.715</v>
      </c>
      <c r="I347">
        <v>9.9569200197610943</v>
      </c>
      <c r="J347">
        <v>1.74</v>
      </c>
      <c r="K347">
        <f t="shared" si="2"/>
        <v>5.2680240000000005</v>
      </c>
      <c r="L347">
        <f t="shared" si="3"/>
        <v>3.0276000000000001</v>
      </c>
      <c r="M347" t="s">
        <v>44</v>
      </c>
      <c r="N347" t="s">
        <v>51</v>
      </c>
      <c r="O347" t="s">
        <v>52</v>
      </c>
      <c r="P347">
        <v>0</v>
      </c>
      <c r="Q347">
        <v>0</v>
      </c>
      <c r="R347">
        <v>0</v>
      </c>
      <c r="S347">
        <v>0</v>
      </c>
      <c r="T347">
        <v>1</v>
      </c>
      <c r="U347" t="s">
        <v>66</v>
      </c>
      <c r="W347">
        <v>0</v>
      </c>
      <c r="X347">
        <v>0</v>
      </c>
      <c r="Y347">
        <v>0</v>
      </c>
      <c r="Z347">
        <v>0</v>
      </c>
      <c r="AA347">
        <v>0</v>
      </c>
      <c r="AB347">
        <v>1</v>
      </c>
      <c r="AC347">
        <v>0</v>
      </c>
      <c r="AD347" t="s">
        <v>48</v>
      </c>
      <c r="AE347">
        <v>0</v>
      </c>
      <c r="AF347">
        <v>1</v>
      </c>
      <c r="AG347">
        <v>1</v>
      </c>
      <c r="AH347">
        <v>0</v>
      </c>
      <c r="AI347">
        <v>1</v>
      </c>
      <c r="AJ347">
        <v>1</v>
      </c>
      <c r="AK347">
        <v>1</v>
      </c>
      <c r="AL347">
        <v>0</v>
      </c>
      <c r="AM347">
        <v>0</v>
      </c>
      <c r="AN347">
        <v>0</v>
      </c>
      <c r="AO347" t="s">
        <v>49</v>
      </c>
      <c r="AP347">
        <v>61.8</v>
      </c>
      <c r="AQ347">
        <v>57</v>
      </c>
      <c r="AR347">
        <v>35.5</v>
      </c>
      <c r="AS347">
        <v>40.799999999999997</v>
      </c>
      <c r="AT347">
        <v>55</v>
      </c>
      <c r="AU347">
        <v>80</v>
      </c>
      <c r="AV347">
        <v>1</v>
      </c>
    </row>
    <row r="348" spans="1:48" x14ac:dyDescent="0.3">
      <c r="A348" t="s">
        <v>68</v>
      </c>
      <c r="B348">
        <v>0</v>
      </c>
      <c r="C348">
        <v>0</v>
      </c>
      <c r="D348">
        <v>1</v>
      </c>
      <c r="E348">
        <v>0</v>
      </c>
      <c r="F348">
        <v>0</v>
      </c>
      <c r="G348">
        <v>0</v>
      </c>
      <c r="J348">
        <v>1.0900000000000001</v>
      </c>
      <c r="K348">
        <f t="shared" si="2"/>
        <v>1.2950290000000002</v>
      </c>
      <c r="L348">
        <f t="shared" si="3"/>
        <v>1.1881000000000002</v>
      </c>
      <c r="M348" t="s">
        <v>69</v>
      </c>
      <c r="N348" t="s">
        <v>64</v>
      </c>
      <c r="O348" t="s">
        <v>52</v>
      </c>
      <c r="P348">
        <v>0</v>
      </c>
      <c r="Q348">
        <v>0</v>
      </c>
      <c r="R348">
        <v>0</v>
      </c>
      <c r="S348">
        <v>0</v>
      </c>
      <c r="T348">
        <v>1</v>
      </c>
      <c r="U348" t="s">
        <v>47</v>
      </c>
      <c r="W348">
        <v>0</v>
      </c>
      <c r="X348">
        <v>0</v>
      </c>
      <c r="Y348">
        <v>0</v>
      </c>
      <c r="Z348">
        <v>0</v>
      </c>
      <c r="AA348">
        <v>1</v>
      </c>
      <c r="AB348">
        <v>0</v>
      </c>
      <c r="AC348">
        <v>0</v>
      </c>
      <c r="AD348" t="s">
        <v>57</v>
      </c>
      <c r="AE348">
        <v>1</v>
      </c>
      <c r="AF348">
        <v>1</v>
      </c>
      <c r="AG348">
        <v>1</v>
      </c>
      <c r="AH348">
        <v>1</v>
      </c>
      <c r="AI348">
        <v>1</v>
      </c>
      <c r="AJ348">
        <v>1</v>
      </c>
      <c r="AK348">
        <v>1</v>
      </c>
      <c r="AL348">
        <v>0</v>
      </c>
      <c r="AM348">
        <v>1</v>
      </c>
      <c r="AN348">
        <v>0</v>
      </c>
      <c r="AO348" t="s">
        <v>58</v>
      </c>
      <c r="AP348">
        <v>61.4</v>
      </c>
      <c r="AQ348">
        <v>56.2</v>
      </c>
      <c r="AR348">
        <v>34.200000000000003</v>
      </c>
      <c r="AS348">
        <v>40.799999999999997</v>
      </c>
      <c r="AT348">
        <v>51</v>
      </c>
      <c r="AU348">
        <v>78</v>
      </c>
      <c r="AV348">
        <v>1</v>
      </c>
    </row>
    <row r="349" spans="1:48" x14ac:dyDescent="0.3">
      <c r="A349" t="s">
        <v>50</v>
      </c>
      <c r="B349">
        <v>1</v>
      </c>
      <c r="C349">
        <v>0</v>
      </c>
      <c r="D349">
        <v>0</v>
      </c>
      <c r="E349">
        <v>0</v>
      </c>
      <c r="F349">
        <v>0</v>
      </c>
      <c r="G349">
        <v>0</v>
      </c>
      <c r="J349">
        <v>1.28</v>
      </c>
      <c r="K349">
        <f t="shared" si="2"/>
        <v>2.0971520000000003</v>
      </c>
      <c r="L349">
        <f t="shared" si="3"/>
        <v>1.6384000000000001</v>
      </c>
      <c r="M349" t="s">
        <v>44</v>
      </c>
      <c r="N349" t="s">
        <v>51</v>
      </c>
      <c r="O349" t="s">
        <v>65</v>
      </c>
      <c r="P349">
        <v>1</v>
      </c>
      <c r="Q349">
        <v>0</v>
      </c>
      <c r="R349">
        <v>0</v>
      </c>
      <c r="S349">
        <v>0</v>
      </c>
      <c r="T349">
        <v>0</v>
      </c>
      <c r="U349" t="s">
        <v>47</v>
      </c>
      <c r="W349">
        <v>0</v>
      </c>
      <c r="X349">
        <v>0</v>
      </c>
      <c r="Y349">
        <v>0</v>
      </c>
      <c r="Z349">
        <v>0</v>
      </c>
      <c r="AA349">
        <v>1</v>
      </c>
      <c r="AB349">
        <v>0</v>
      </c>
      <c r="AC349">
        <v>0</v>
      </c>
      <c r="AD349" t="s">
        <v>70</v>
      </c>
      <c r="AE349">
        <v>0</v>
      </c>
      <c r="AF349">
        <v>0</v>
      </c>
      <c r="AG349">
        <v>0</v>
      </c>
      <c r="AH349">
        <v>1</v>
      </c>
      <c r="AI349">
        <v>1</v>
      </c>
      <c r="AJ349">
        <v>1</v>
      </c>
      <c r="AK349">
        <v>1</v>
      </c>
      <c r="AL349">
        <v>1</v>
      </c>
      <c r="AM349">
        <v>1</v>
      </c>
      <c r="AN349">
        <v>0</v>
      </c>
      <c r="AO349" t="s">
        <v>49</v>
      </c>
      <c r="AP349">
        <v>61.4</v>
      </c>
      <c r="AQ349">
        <v>56</v>
      </c>
      <c r="AR349">
        <v>34.5</v>
      </c>
      <c r="AS349">
        <v>40.6</v>
      </c>
      <c r="AT349">
        <v>50</v>
      </c>
      <c r="AU349">
        <v>80</v>
      </c>
      <c r="AV349">
        <v>1</v>
      </c>
    </row>
    <row r="350" spans="1:48" x14ac:dyDescent="0.3">
      <c r="A350" t="s">
        <v>43</v>
      </c>
      <c r="B350">
        <v>0</v>
      </c>
      <c r="C350">
        <v>0</v>
      </c>
      <c r="D350">
        <v>0</v>
      </c>
      <c r="E350">
        <v>1</v>
      </c>
      <c r="F350">
        <v>0</v>
      </c>
      <c r="G350">
        <v>0</v>
      </c>
      <c r="J350">
        <v>1.04</v>
      </c>
      <c r="K350">
        <f t="shared" si="2"/>
        <v>1.1248640000000001</v>
      </c>
      <c r="L350">
        <f t="shared" si="3"/>
        <v>1.0816000000000001</v>
      </c>
      <c r="M350" t="s">
        <v>44</v>
      </c>
      <c r="N350" t="s">
        <v>45</v>
      </c>
      <c r="O350" t="s">
        <v>61</v>
      </c>
      <c r="P350">
        <v>0</v>
      </c>
      <c r="Q350">
        <v>0</v>
      </c>
      <c r="R350">
        <v>1</v>
      </c>
      <c r="S350">
        <v>0</v>
      </c>
      <c r="T350">
        <v>0</v>
      </c>
      <c r="U350" t="s">
        <v>56</v>
      </c>
      <c r="W350">
        <v>0</v>
      </c>
      <c r="X350">
        <v>0</v>
      </c>
      <c r="Y350">
        <v>0</v>
      </c>
      <c r="Z350">
        <v>1</v>
      </c>
      <c r="AA350">
        <v>0</v>
      </c>
      <c r="AB350">
        <v>0</v>
      </c>
      <c r="AC350">
        <v>0</v>
      </c>
      <c r="AD350" t="s">
        <v>48</v>
      </c>
      <c r="AE350">
        <v>0</v>
      </c>
      <c r="AF350">
        <v>0</v>
      </c>
      <c r="AG350">
        <v>1</v>
      </c>
      <c r="AH350">
        <v>0</v>
      </c>
      <c r="AI350">
        <v>0</v>
      </c>
      <c r="AJ350">
        <v>1</v>
      </c>
      <c r="AK350">
        <v>0</v>
      </c>
      <c r="AL350">
        <v>1</v>
      </c>
      <c r="AM350">
        <v>0</v>
      </c>
      <c r="AN350">
        <v>0</v>
      </c>
      <c r="AO350" t="s">
        <v>49</v>
      </c>
      <c r="AP350">
        <v>61.7</v>
      </c>
      <c r="AQ350">
        <v>59</v>
      </c>
      <c r="AR350">
        <v>35.5</v>
      </c>
      <c r="AS350">
        <v>41</v>
      </c>
      <c r="AT350">
        <v>50</v>
      </c>
      <c r="AU350">
        <v>75</v>
      </c>
      <c r="AV350">
        <v>1</v>
      </c>
    </row>
    <row r="351" spans="1:48" x14ac:dyDescent="0.3">
      <c r="A351" t="s">
        <v>63</v>
      </c>
      <c r="B351">
        <v>0</v>
      </c>
      <c r="C351">
        <v>0</v>
      </c>
      <c r="D351">
        <v>0</v>
      </c>
      <c r="E351">
        <v>0</v>
      </c>
      <c r="F351">
        <v>0</v>
      </c>
      <c r="G351">
        <v>1</v>
      </c>
      <c r="J351">
        <v>1.1479999999999999</v>
      </c>
      <c r="K351">
        <f t="shared" si="2"/>
        <v>1.5129537919999996</v>
      </c>
      <c r="L351">
        <f t="shared" si="3"/>
        <v>1.3179039999999997</v>
      </c>
      <c r="M351" t="s">
        <v>44</v>
      </c>
      <c r="N351" t="s">
        <v>64</v>
      </c>
      <c r="O351" t="s">
        <v>67</v>
      </c>
      <c r="P351">
        <v>0</v>
      </c>
      <c r="Q351">
        <v>1</v>
      </c>
      <c r="R351">
        <v>0</v>
      </c>
      <c r="S351">
        <v>0</v>
      </c>
      <c r="T351">
        <v>0</v>
      </c>
      <c r="U351" t="s">
        <v>47</v>
      </c>
      <c r="W351">
        <v>0</v>
      </c>
      <c r="X351">
        <v>0</v>
      </c>
      <c r="Y351">
        <v>0</v>
      </c>
      <c r="Z351">
        <v>0</v>
      </c>
      <c r="AA351">
        <v>1</v>
      </c>
      <c r="AB351">
        <v>0</v>
      </c>
      <c r="AC351">
        <v>0</v>
      </c>
      <c r="AD351" t="s">
        <v>70</v>
      </c>
      <c r="AE351">
        <v>1</v>
      </c>
      <c r="AF351">
        <v>1</v>
      </c>
      <c r="AG351">
        <v>0</v>
      </c>
      <c r="AH351">
        <v>1</v>
      </c>
      <c r="AI351">
        <v>1</v>
      </c>
      <c r="AJ351">
        <v>1</v>
      </c>
      <c r="AK351">
        <v>1</v>
      </c>
      <c r="AL351">
        <v>0</v>
      </c>
      <c r="AM351">
        <v>1</v>
      </c>
      <c r="AN351">
        <v>0</v>
      </c>
      <c r="AO351" t="s">
        <v>58</v>
      </c>
      <c r="AP351">
        <v>61.4</v>
      </c>
      <c r="AQ351">
        <v>55.3</v>
      </c>
      <c r="AR351">
        <v>34.700000000000003</v>
      </c>
      <c r="AS351">
        <v>40.700000000000003</v>
      </c>
      <c r="AT351">
        <v>54</v>
      </c>
      <c r="AU351">
        <v>77</v>
      </c>
      <c r="AV351">
        <v>1</v>
      </c>
    </row>
    <row r="352" spans="1:48" x14ac:dyDescent="0.3">
      <c r="A352" t="s">
        <v>50</v>
      </c>
      <c r="B352">
        <v>1</v>
      </c>
      <c r="C352">
        <v>0</v>
      </c>
      <c r="D352">
        <v>0</v>
      </c>
      <c r="E352">
        <v>0</v>
      </c>
      <c r="F352">
        <v>0</v>
      </c>
      <c r="G352">
        <v>0</v>
      </c>
      <c r="J352">
        <v>1.01</v>
      </c>
      <c r="K352">
        <f t="shared" si="2"/>
        <v>1.0303009999999999</v>
      </c>
      <c r="L352">
        <f t="shared" si="3"/>
        <v>1.0201</v>
      </c>
      <c r="M352" t="s">
        <v>44</v>
      </c>
      <c r="N352" t="s">
        <v>51</v>
      </c>
      <c r="O352" t="s">
        <v>65</v>
      </c>
      <c r="P352">
        <v>1</v>
      </c>
      <c r="Q352">
        <v>0</v>
      </c>
      <c r="R352">
        <v>0</v>
      </c>
      <c r="S352">
        <v>0</v>
      </c>
      <c r="T352">
        <v>0</v>
      </c>
      <c r="U352" t="s">
        <v>56</v>
      </c>
      <c r="W352">
        <v>0</v>
      </c>
      <c r="X352">
        <v>0</v>
      </c>
      <c r="Y352">
        <v>0</v>
      </c>
      <c r="Z352">
        <v>1</v>
      </c>
      <c r="AA352">
        <v>0</v>
      </c>
      <c r="AB352">
        <v>0</v>
      </c>
      <c r="AC352">
        <v>0</v>
      </c>
      <c r="AD352" t="s">
        <v>48</v>
      </c>
      <c r="AE352">
        <v>0</v>
      </c>
      <c r="AF352">
        <v>1</v>
      </c>
      <c r="AG352">
        <v>1</v>
      </c>
      <c r="AH352">
        <v>0</v>
      </c>
      <c r="AI352">
        <v>1</v>
      </c>
      <c r="AJ352">
        <v>1</v>
      </c>
      <c r="AK352">
        <v>1</v>
      </c>
      <c r="AL352">
        <v>0</v>
      </c>
      <c r="AM352">
        <v>0</v>
      </c>
      <c r="AN352">
        <v>0</v>
      </c>
      <c r="AO352" t="s">
        <v>49</v>
      </c>
      <c r="AP352">
        <v>61.8</v>
      </c>
      <c r="AQ352">
        <v>57</v>
      </c>
      <c r="AR352">
        <v>35.5</v>
      </c>
      <c r="AS352">
        <v>40.6</v>
      </c>
      <c r="AT352">
        <v>55</v>
      </c>
      <c r="AU352">
        <v>80</v>
      </c>
      <c r="AV352">
        <v>1</v>
      </c>
    </row>
    <row r="353" spans="1:48" x14ac:dyDescent="0.3">
      <c r="A353" t="s">
        <v>68</v>
      </c>
      <c r="B353">
        <v>0</v>
      </c>
      <c r="C353">
        <v>0</v>
      </c>
      <c r="D353">
        <v>1</v>
      </c>
      <c r="E353">
        <v>0</v>
      </c>
      <c r="F353">
        <v>0</v>
      </c>
      <c r="G353">
        <v>0</v>
      </c>
      <c r="J353">
        <v>1.53</v>
      </c>
      <c r="K353">
        <f t="shared" si="2"/>
        <v>3.5815770000000002</v>
      </c>
      <c r="L353">
        <f t="shared" si="3"/>
        <v>2.3409</v>
      </c>
      <c r="M353" t="s">
        <v>69</v>
      </c>
      <c r="N353" t="s">
        <v>64</v>
      </c>
      <c r="O353" t="s">
        <v>46</v>
      </c>
      <c r="P353">
        <v>0</v>
      </c>
      <c r="Q353">
        <v>0</v>
      </c>
      <c r="R353">
        <v>0</v>
      </c>
      <c r="S353">
        <v>1</v>
      </c>
      <c r="T353">
        <v>0</v>
      </c>
      <c r="U353" t="s">
        <v>47</v>
      </c>
      <c r="W353">
        <v>0</v>
      </c>
      <c r="X353">
        <v>0</v>
      </c>
      <c r="Y353">
        <v>0</v>
      </c>
      <c r="Z353">
        <v>0</v>
      </c>
      <c r="AA353">
        <v>1</v>
      </c>
      <c r="AB353">
        <v>0</v>
      </c>
      <c r="AC353">
        <v>0</v>
      </c>
      <c r="AD353" t="s">
        <v>57</v>
      </c>
      <c r="AE353">
        <v>1</v>
      </c>
      <c r="AF353">
        <v>1</v>
      </c>
      <c r="AG353">
        <v>1</v>
      </c>
      <c r="AH353">
        <v>1</v>
      </c>
      <c r="AI353">
        <v>1</v>
      </c>
      <c r="AJ353">
        <v>1</v>
      </c>
      <c r="AK353">
        <v>1</v>
      </c>
      <c r="AL353">
        <v>0</v>
      </c>
      <c r="AM353">
        <v>1</v>
      </c>
      <c r="AN353">
        <v>0</v>
      </c>
      <c r="AO353" t="s">
        <v>58</v>
      </c>
      <c r="AP353">
        <v>61.4</v>
      </c>
      <c r="AQ353">
        <v>56.8</v>
      </c>
      <c r="AR353">
        <v>34.6</v>
      </c>
      <c r="AS353">
        <v>40.9</v>
      </c>
      <c r="AT353">
        <v>53</v>
      </c>
      <c r="AU353">
        <v>78</v>
      </c>
      <c r="AV353">
        <v>1</v>
      </c>
    </row>
    <row r="354" spans="1:48" x14ac:dyDescent="0.3">
      <c r="A354" t="s">
        <v>50</v>
      </c>
      <c r="B354">
        <v>1</v>
      </c>
      <c r="C354">
        <v>0</v>
      </c>
      <c r="D354">
        <v>0</v>
      </c>
      <c r="E354">
        <v>0</v>
      </c>
      <c r="F354">
        <v>0</v>
      </c>
      <c r="G354">
        <v>0</v>
      </c>
      <c r="J354">
        <v>1.51</v>
      </c>
      <c r="K354">
        <f t="shared" si="2"/>
        <v>3.4429509999999999</v>
      </c>
      <c r="L354">
        <f t="shared" si="3"/>
        <v>2.2801</v>
      </c>
      <c r="M354" t="s">
        <v>44</v>
      </c>
      <c r="N354" t="s">
        <v>51</v>
      </c>
      <c r="O354" t="s">
        <v>65</v>
      </c>
      <c r="P354">
        <v>1</v>
      </c>
      <c r="Q354">
        <v>0</v>
      </c>
      <c r="R354">
        <v>0</v>
      </c>
      <c r="S354">
        <v>0</v>
      </c>
      <c r="T354">
        <v>0</v>
      </c>
      <c r="U354" t="s">
        <v>56</v>
      </c>
      <c r="W354">
        <v>0</v>
      </c>
      <c r="X354">
        <v>0</v>
      </c>
      <c r="Y354">
        <v>0</v>
      </c>
      <c r="Z354">
        <v>1</v>
      </c>
      <c r="AA354">
        <v>0</v>
      </c>
      <c r="AB354">
        <v>0</v>
      </c>
      <c r="AC354">
        <v>0</v>
      </c>
      <c r="AD354" t="s">
        <v>62</v>
      </c>
      <c r="AE354">
        <v>0</v>
      </c>
      <c r="AF354">
        <v>1</v>
      </c>
      <c r="AG354">
        <v>0</v>
      </c>
      <c r="AH354">
        <v>0</v>
      </c>
      <c r="AI354">
        <v>1</v>
      </c>
      <c r="AJ354">
        <v>1</v>
      </c>
      <c r="AK354">
        <v>1</v>
      </c>
      <c r="AL354">
        <v>0</v>
      </c>
      <c r="AM354">
        <v>0</v>
      </c>
      <c r="AN354">
        <v>0</v>
      </c>
      <c r="AO354" t="s">
        <v>49</v>
      </c>
      <c r="AP354">
        <v>61.5</v>
      </c>
      <c r="AQ354">
        <v>57</v>
      </c>
      <c r="AR354">
        <v>35.5</v>
      </c>
      <c r="AS354">
        <v>40.6</v>
      </c>
      <c r="AT354">
        <v>55</v>
      </c>
      <c r="AU354">
        <v>80</v>
      </c>
      <c r="AV354">
        <v>1</v>
      </c>
    </row>
    <row r="355" spans="1:48" x14ac:dyDescent="0.3">
      <c r="A355" t="s">
        <v>54</v>
      </c>
      <c r="B355">
        <v>0</v>
      </c>
      <c r="C355">
        <v>1</v>
      </c>
      <c r="D355">
        <v>0</v>
      </c>
      <c r="E355">
        <v>0</v>
      </c>
      <c r="F355">
        <v>0</v>
      </c>
      <c r="G355">
        <v>0</v>
      </c>
      <c r="J355">
        <v>1.3029999999999999</v>
      </c>
      <c r="K355">
        <f t="shared" si="2"/>
        <v>2.2122451269999996</v>
      </c>
      <c r="L355">
        <f t="shared" si="3"/>
        <v>1.6978089999999999</v>
      </c>
      <c r="M355" t="s">
        <v>44</v>
      </c>
      <c r="N355" t="s">
        <v>55</v>
      </c>
      <c r="O355" t="s">
        <v>52</v>
      </c>
      <c r="P355">
        <v>0</v>
      </c>
      <c r="Q355">
        <v>0</v>
      </c>
      <c r="R355">
        <v>0</v>
      </c>
      <c r="S355">
        <v>0</v>
      </c>
      <c r="T355">
        <v>1</v>
      </c>
      <c r="U355" t="s">
        <v>47</v>
      </c>
      <c r="W355">
        <v>0</v>
      </c>
      <c r="X355">
        <v>0</v>
      </c>
      <c r="Y355">
        <v>0</v>
      </c>
      <c r="Z355">
        <v>0</v>
      </c>
      <c r="AA355">
        <v>1</v>
      </c>
      <c r="AB355">
        <v>0</v>
      </c>
      <c r="AC355">
        <v>0</v>
      </c>
      <c r="AD355" t="s">
        <v>57</v>
      </c>
      <c r="AE355">
        <v>1</v>
      </c>
      <c r="AF355">
        <v>1</v>
      </c>
      <c r="AG355">
        <v>1</v>
      </c>
      <c r="AH355">
        <v>1</v>
      </c>
      <c r="AI355">
        <v>1</v>
      </c>
      <c r="AJ355">
        <v>1</v>
      </c>
      <c r="AK355">
        <v>1</v>
      </c>
      <c r="AL355">
        <v>0</v>
      </c>
      <c r="AM355">
        <v>1</v>
      </c>
      <c r="AN355">
        <v>0</v>
      </c>
      <c r="AO355" t="s">
        <v>58</v>
      </c>
      <c r="AP355">
        <v>61.7</v>
      </c>
      <c r="AQ355">
        <v>56.5</v>
      </c>
      <c r="AR355">
        <v>34.9</v>
      </c>
      <c r="AS355">
        <v>40.6</v>
      </c>
      <c r="AT355">
        <v>55</v>
      </c>
      <c r="AU355">
        <v>78</v>
      </c>
      <c r="AV355">
        <v>1</v>
      </c>
    </row>
    <row r="356" spans="1:48" x14ac:dyDescent="0.3">
      <c r="A356" t="s">
        <v>68</v>
      </c>
      <c r="B356">
        <v>0</v>
      </c>
      <c r="C356">
        <v>0</v>
      </c>
      <c r="D356">
        <v>1</v>
      </c>
      <c r="E356">
        <v>0</v>
      </c>
      <c r="F356">
        <v>0</v>
      </c>
      <c r="G356">
        <v>0</v>
      </c>
      <c r="J356">
        <v>1.27</v>
      </c>
      <c r="K356">
        <f t="shared" si="2"/>
        <v>2.0483829999999998</v>
      </c>
      <c r="L356">
        <f t="shared" si="3"/>
        <v>1.6129</v>
      </c>
      <c r="M356" t="s">
        <v>69</v>
      </c>
      <c r="N356" t="s">
        <v>64</v>
      </c>
      <c r="O356" t="s">
        <v>65</v>
      </c>
      <c r="P356">
        <v>1</v>
      </c>
      <c r="Q356">
        <v>0</v>
      </c>
      <c r="R356">
        <v>0</v>
      </c>
      <c r="S356">
        <v>0</v>
      </c>
      <c r="T356">
        <v>0</v>
      </c>
      <c r="U356" t="s">
        <v>47</v>
      </c>
      <c r="W356">
        <v>0</v>
      </c>
      <c r="X356">
        <v>0</v>
      </c>
      <c r="Y356">
        <v>0</v>
      </c>
      <c r="Z356">
        <v>0</v>
      </c>
      <c r="AA356">
        <v>1</v>
      </c>
      <c r="AB356">
        <v>0</v>
      </c>
      <c r="AC356">
        <v>0</v>
      </c>
      <c r="AD356" t="s">
        <v>57</v>
      </c>
      <c r="AE356">
        <v>1</v>
      </c>
      <c r="AF356">
        <v>1</v>
      </c>
      <c r="AG356">
        <v>1</v>
      </c>
      <c r="AH356">
        <v>1</v>
      </c>
      <c r="AI356">
        <v>1</v>
      </c>
      <c r="AJ356">
        <v>1</v>
      </c>
      <c r="AK356">
        <v>1</v>
      </c>
      <c r="AL356">
        <v>1</v>
      </c>
      <c r="AM356">
        <v>1</v>
      </c>
      <c r="AN356">
        <v>0</v>
      </c>
      <c r="AO356" t="s">
        <v>58</v>
      </c>
      <c r="AP356">
        <v>61.2</v>
      </c>
      <c r="AQ356">
        <v>55.7</v>
      </c>
      <c r="AR356">
        <v>34.299999999999997</v>
      </c>
      <c r="AS356">
        <v>40.700000000000003</v>
      </c>
      <c r="AT356">
        <v>49</v>
      </c>
      <c r="AU356">
        <v>75</v>
      </c>
      <c r="AV356">
        <v>1</v>
      </c>
    </row>
    <row r="357" spans="1:48" x14ac:dyDescent="0.3">
      <c r="A357" t="s">
        <v>43</v>
      </c>
      <c r="B357">
        <v>0</v>
      </c>
      <c r="C357">
        <v>0</v>
      </c>
      <c r="D357">
        <v>0</v>
      </c>
      <c r="E357">
        <v>1</v>
      </c>
      <c r="F357">
        <v>0</v>
      </c>
      <c r="G357">
        <v>0</v>
      </c>
      <c r="J357">
        <v>1.2</v>
      </c>
      <c r="K357">
        <f t="shared" si="2"/>
        <v>1.728</v>
      </c>
      <c r="L357">
        <f t="shared" si="3"/>
        <v>1.44</v>
      </c>
      <c r="M357" t="s">
        <v>44</v>
      </c>
      <c r="N357" t="s">
        <v>45</v>
      </c>
      <c r="O357" t="s">
        <v>65</v>
      </c>
      <c r="P357">
        <v>1</v>
      </c>
      <c r="Q357">
        <v>0</v>
      </c>
      <c r="R357">
        <v>0</v>
      </c>
      <c r="S357">
        <v>0</v>
      </c>
      <c r="T357">
        <v>0</v>
      </c>
      <c r="U357" t="s">
        <v>47</v>
      </c>
      <c r="W357">
        <v>0</v>
      </c>
      <c r="X357">
        <v>0</v>
      </c>
      <c r="Y357">
        <v>0</v>
      </c>
      <c r="Z357">
        <v>0</v>
      </c>
      <c r="AA357">
        <v>1</v>
      </c>
      <c r="AB357">
        <v>0</v>
      </c>
      <c r="AC357">
        <v>0</v>
      </c>
      <c r="AD357" t="s">
        <v>48</v>
      </c>
      <c r="AE357">
        <v>0</v>
      </c>
      <c r="AF357">
        <v>0</v>
      </c>
      <c r="AG357">
        <v>0</v>
      </c>
      <c r="AH357">
        <v>0</v>
      </c>
      <c r="AI357">
        <v>0</v>
      </c>
      <c r="AJ357">
        <v>1</v>
      </c>
      <c r="AK357">
        <v>0</v>
      </c>
      <c r="AL357">
        <v>0</v>
      </c>
      <c r="AM357">
        <v>0</v>
      </c>
      <c r="AN357">
        <v>0</v>
      </c>
      <c r="AO357" t="s">
        <v>49</v>
      </c>
      <c r="AP357">
        <v>62.4</v>
      </c>
      <c r="AQ357">
        <v>59</v>
      </c>
      <c r="AR357">
        <v>35.5</v>
      </c>
      <c r="AS357">
        <v>41.2</v>
      </c>
      <c r="AT357">
        <v>55</v>
      </c>
      <c r="AU357">
        <v>80</v>
      </c>
      <c r="AV357">
        <v>1</v>
      </c>
    </row>
    <row r="358" spans="1:48" x14ac:dyDescent="0.3">
      <c r="A358" t="s">
        <v>43</v>
      </c>
      <c r="B358">
        <v>0</v>
      </c>
      <c r="C358">
        <v>0</v>
      </c>
      <c r="D358">
        <v>0</v>
      </c>
      <c r="E358">
        <v>1</v>
      </c>
      <c r="F358">
        <v>0</v>
      </c>
      <c r="G358">
        <v>0</v>
      </c>
      <c r="J358">
        <v>1.65</v>
      </c>
      <c r="K358">
        <f t="shared" si="2"/>
        <v>4.4921249999999997</v>
      </c>
      <c r="L358">
        <f t="shared" si="3"/>
        <v>2.7224999999999997</v>
      </c>
      <c r="M358" t="s">
        <v>44</v>
      </c>
      <c r="N358" t="s">
        <v>45</v>
      </c>
      <c r="O358" t="s">
        <v>65</v>
      </c>
      <c r="P358">
        <v>1</v>
      </c>
      <c r="Q358">
        <v>0</v>
      </c>
      <c r="R358">
        <v>0</v>
      </c>
      <c r="S358">
        <v>0</v>
      </c>
      <c r="T358">
        <v>0</v>
      </c>
      <c r="U358" t="s">
        <v>47</v>
      </c>
      <c r="W358">
        <v>0</v>
      </c>
      <c r="X358">
        <v>0</v>
      </c>
      <c r="Y358">
        <v>0</v>
      </c>
      <c r="Z358">
        <v>0</v>
      </c>
      <c r="AA358">
        <v>1</v>
      </c>
      <c r="AB358">
        <v>0</v>
      </c>
      <c r="AC358">
        <v>0</v>
      </c>
      <c r="AD358" t="s">
        <v>48</v>
      </c>
      <c r="AE358">
        <v>1</v>
      </c>
      <c r="AF358">
        <v>0</v>
      </c>
      <c r="AG358">
        <v>0</v>
      </c>
      <c r="AH358">
        <v>0</v>
      </c>
      <c r="AI358">
        <v>1</v>
      </c>
      <c r="AJ358">
        <v>1</v>
      </c>
      <c r="AK358">
        <v>1</v>
      </c>
      <c r="AL358">
        <v>1</v>
      </c>
      <c r="AM358">
        <v>0</v>
      </c>
      <c r="AN358">
        <v>0</v>
      </c>
      <c r="AO358" t="s">
        <v>49</v>
      </c>
      <c r="AP358">
        <v>62.6</v>
      </c>
      <c r="AQ358">
        <v>56</v>
      </c>
      <c r="AR358">
        <v>35.5</v>
      </c>
      <c r="AS358">
        <v>40.6</v>
      </c>
      <c r="AT358">
        <v>50</v>
      </c>
      <c r="AU358">
        <v>80</v>
      </c>
      <c r="AV358">
        <v>1</v>
      </c>
    </row>
    <row r="359" spans="1:48" x14ac:dyDescent="0.3">
      <c r="A359" t="s">
        <v>50</v>
      </c>
      <c r="B359">
        <v>1</v>
      </c>
      <c r="C359">
        <v>0</v>
      </c>
      <c r="D359">
        <v>0</v>
      </c>
      <c r="E359">
        <v>0</v>
      </c>
      <c r="F359">
        <v>0</v>
      </c>
      <c r="G359">
        <v>0</v>
      </c>
      <c r="J359">
        <v>1.24</v>
      </c>
      <c r="K359">
        <f t="shared" si="2"/>
        <v>1.9066240000000001</v>
      </c>
      <c r="L359">
        <f t="shared" si="3"/>
        <v>1.5376000000000001</v>
      </c>
      <c r="M359" t="s">
        <v>44</v>
      </c>
      <c r="N359" t="s">
        <v>51</v>
      </c>
      <c r="O359" t="s">
        <v>61</v>
      </c>
      <c r="P359">
        <v>0</v>
      </c>
      <c r="Q359">
        <v>0</v>
      </c>
      <c r="R359">
        <v>1</v>
      </c>
      <c r="S359">
        <v>0</v>
      </c>
      <c r="T359">
        <v>0</v>
      </c>
      <c r="U359" t="s">
        <v>56</v>
      </c>
      <c r="W359">
        <v>0</v>
      </c>
      <c r="X359">
        <v>0</v>
      </c>
      <c r="Y359">
        <v>0</v>
      </c>
      <c r="Z359">
        <v>1</v>
      </c>
      <c r="AA359">
        <v>0</v>
      </c>
      <c r="AB359">
        <v>0</v>
      </c>
      <c r="AC359">
        <v>0</v>
      </c>
      <c r="AD359" t="s">
        <v>48</v>
      </c>
      <c r="AE359">
        <v>1</v>
      </c>
      <c r="AF359">
        <v>1</v>
      </c>
      <c r="AG359">
        <v>0</v>
      </c>
      <c r="AH359">
        <v>0</v>
      </c>
      <c r="AI359">
        <v>1</v>
      </c>
      <c r="AJ359">
        <v>1</v>
      </c>
      <c r="AK359">
        <v>0</v>
      </c>
      <c r="AL359">
        <v>0</v>
      </c>
      <c r="AM359">
        <v>0</v>
      </c>
      <c r="AN359">
        <v>0</v>
      </c>
      <c r="AO359" t="s">
        <v>49</v>
      </c>
      <c r="AP359">
        <v>61.1</v>
      </c>
      <c r="AQ359">
        <v>59</v>
      </c>
      <c r="AR359">
        <v>35</v>
      </c>
      <c r="AS359">
        <v>40.799999999999997</v>
      </c>
      <c r="AT359">
        <v>55</v>
      </c>
      <c r="AU359">
        <v>80</v>
      </c>
      <c r="AV359">
        <v>1</v>
      </c>
    </row>
    <row r="360" spans="1:48" x14ac:dyDescent="0.3">
      <c r="A360" t="s">
        <v>68</v>
      </c>
      <c r="B360">
        <v>0</v>
      </c>
      <c r="C360">
        <v>0</v>
      </c>
      <c r="D360">
        <v>1</v>
      </c>
      <c r="E360">
        <v>0</v>
      </c>
      <c r="F360">
        <v>0</v>
      </c>
      <c r="G360">
        <v>0</v>
      </c>
      <c r="J360">
        <v>2.0699999999999998</v>
      </c>
      <c r="K360">
        <f t="shared" si="2"/>
        <v>8.8697429999999979</v>
      </c>
      <c r="L360">
        <f t="shared" si="3"/>
        <v>4.2848999999999995</v>
      </c>
      <c r="M360" t="s">
        <v>69</v>
      </c>
      <c r="N360" t="s">
        <v>64</v>
      </c>
      <c r="O360" t="s">
        <v>52</v>
      </c>
      <c r="P360">
        <v>0</v>
      </c>
      <c r="Q360">
        <v>0</v>
      </c>
      <c r="R360">
        <v>0</v>
      </c>
      <c r="S360">
        <v>0</v>
      </c>
      <c r="T360">
        <v>1</v>
      </c>
      <c r="U360" t="s">
        <v>56</v>
      </c>
      <c r="W360">
        <v>0</v>
      </c>
      <c r="X360">
        <v>0</v>
      </c>
      <c r="Y360">
        <v>0</v>
      </c>
      <c r="Z360">
        <v>1</v>
      </c>
      <c r="AA360">
        <v>0</v>
      </c>
      <c r="AB360">
        <v>0</v>
      </c>
      <c r="AC360">
        <v>0</v>
      </c>
      <c r="AD360" t="s">
        <v>57</v>
      </c>
      <c r="AE360">
        <v>1</v>
      </c>
      <c r="AF360">
        <v>1</v>
      </c>
      <c r="AG360">
        <v>0</v>
      </c>
      <c r="AH360">
        <v>1</v>
      </c>
      <c r="AI360">
        <v>1</v>
      </c>
      <c r="AJ360">
        <v>1</v>
      </c>
      <c r="AK360">
        <v>1</v>
      </c>
      <c r="AL360">
        <v>0</v>
      </c>
      <c r="AM360">
        <v>1</v>
      </c>
      <c r="AN360">
        <v>1</v>
      </c>
      <c r="AO360" t="s">
        <v>58</v>
      </c>
      <c r="AP360">
        <v>61.4</v>
      </c>
      <c r="AQ360">
        <v>55.6</v>
      </c>
      <c r="AR360">
        <v>34.299999999999997</v>
      </c>
      <c r="AS360">
        <v>40.799999999999997</v>
      </c>
      <c r="AT360">
        <v>51</v>
      </c>
      <c r="AU360">
        <v>77</v>
      </c>
      <c r="AV360">
        <v>1</v>
      </c>
    </row>
    <row r="361" spans="1:48" x14ac:dyDescent="0.3">
      <c r="A361" t="s">
        <v>63</v>
      </c>
      <c r="B361">
        <v>0</v>
      </c>
      <c r="C361">
        <v>0</v>
      </c>
      <c r="D361">
        <v>0</v>
      </c>
      <c r="E361">
        <v>0</v>
      </c>
      <c r="F361">
        <v>0</v>
      </c>
      <c r="G361">
        <v>1</v>
      </c>
      <c r="J361">
        <v>1.601</v>
      </c>
      <c r="K361">
        <f t="shared" si="2"/>
        <v>4.103684801</v>
      </c>
      <c r="L361">
        <f t="shared" si="3"/>
        <v>2.5632009999999998</v>
      </c>
      <c r="M361" t="s">
        <v>44</v>
      </c>
      <c r="N361" t="s">
        <v>64</v>
      </c>
      <c r="O361" t="s">
        <v>52</v>
      </c>
      <c r="P361">
        <v>0</v>
      </c>
      <c r="Q361">
        <v>0</v>
      </c>
      <c r="R361">
        <v>0</v>
      </c>
      <c r="S361">
        <v>0</v>
      </c>
      <c r="T361">
        <v>1</v>
      </c>
      <c r="U361" t="s">
        <v>56</v>
      </c>
      <c r="W361">
        <v>0</v>
      </c>
      <c r="X361">
        <v>0</v>
      </c>
      <c r="Y361">
        <v>0</v>
      </c>
      <c r="Z361">
        <v>1</v>
      </c>
      <c r="AA361">
        <v>0</v>
      </c>
      <c r="AB361">
        <v>0</v>
      </c>
      <c r="AC361">
        <v>0</v>
      </c>
      <c r="AD361" t="s">
        <v>70</v>
      </c>
      <c r="AE361">
        <v>1</v>
      </c>
      <c r="AF361">
        <v>1</v>
      </c>
      <c r="AG361">
        <v>1</v>
      </c>
      <c r="AH361">
        <v>1</v>
      </c>
      <c r="AI361">
        <v>1</v>
      </c>
      <c r="AJ361">
        <v>1</v>
      </c>
      <c r="AK361">
        <v>0</v>
      </c>
      <c r="AL361">
        <v>0</v>
      </c>
      <c r="AM361">
        <v>0</v>
      </c>
      <c r="AN361">
        <v>0</v>
      </c>
      <c r="AO361" t="s">
        <v>58</v>
      </c>
      <c r="AP361">
        <v>61.9</v>
      </c>
      <c r="AQ361">
        <v>57.1</v>
      </c>
      <c r="AR361">
        <v>34.799999999999997</v>
      </c>
      <c r="AS361">
        <v>40.9</v>
      </c>
      <c r="AT361">
        <v>53</v>
      </c>
      <c r="AU361">
        <v>78</v>
      </c>
      <c r="AV361">
        <v>1</v>
      </c>
    </row>
    <row r="362" spans="1:48" x14ac:dyDescent="0.3">
      <c r="A362" t="s">
        <v>54</v>
      </c>
      <c r="B362">
        <v>0</v>
      </c>
      <c r="C362">
        <v>1</v>
      </c>
      <c r="D362">
        <v>0</v>
      </c>
      <c r="E362">
        <v>0</v>
      </c>
      <c r="F362">
        <v>0</v>
      </c>
      <c r="G362">
        <v>0</v>
      </c>
      <c r="J362">
        <v>1.0409999999999999</v>
      </c>
      <c r="K362">
        <f t="shared" si="2"/>
        <v>1.1281119209999999</v>
      </c>
      <c r="L362">
        <f t="shared" si="3"/>
        <v>1.0836809999999999</v>
      </c>
      <c r="M362" t="s">
        <v>44</v>
      </c>
      <c r="N362" t="s">
        <v>55</v>
      </c>
      <c r="O362" t="s">
        <v>65</v>
      </c>
      <c r="P362">
        <v>1</v>
      </c>
      <c r="Q362">
        <v>0</v>
      </c>
      <c r="R362">
        <v>0</v>
      </c>
      <c r="S362">
        <v>0</v>
      </c>
      <c r="T362">
        <v>0</v>
      </c>
      <c r="U362" t="s">
        <v>56</v>
      </c>
      <c r="W362">
        <v>0</v>
      </c>
      <c r="X362">
        <v>0</v>
      </c>
      <c r="Y362">
        <v>0</v>
      </c>
      <c r="Z362">
        <v>1</v>
      </c>
      <c r="AA362">
        <v>0</v>
      </c>
      <c r="AB362">
        <v>0</v>
      </c>
      <c r="AC362">
        <v>0</v>
      </c>
      <c r="AD362" t="s">
        <v>57</v>
      </c>
      <c r="AE362">
        <v>1</v>
      </c>
      <c r="AF362">
        <v>1</v>
      </c>
      <c r="AG362">
        <v>0</v>
      </c>
      <c r="AH362">
        <v>0</v>
      </c>
      <c r="AI362">
        <v>1</v>
      </c>
      <c r="AJ362">
        <v>1</v>
      </c>
      <c r="AK362">
        <v>1</v>
      </c>
      <c r="AL362">
        <v>0</v>
      </c>
      <c r="AM362">
        <v>0</v>
      </c>
      <c r="AN362">
        <v>0</v>
      </c>
      <c r="AO362" t="s">
        <v>58</v>
      </c>
      <c r="AP362">
        <v>61.1</v>
      </c>
      <c r="AQ362">
        <v>56.2</v>
      </c>
      <c r="AR362">
        <v>35</v>
      </c>
      <c r="AS362">
        <v>40.700000000000003</v>
      </c>
      <c r="AT362">
        <v>53</v>
      </c>
      <c r="AU362">
        <v>76</v>
      </c>
      <c r="AV362">
        <v>1</v>
      </c>
    </row>
    <row r="363" spans="1:48" x14ac:dyDescent="0.3">
      <c r="A363" t="s">
        <v>68</v>
      </c>
      <c r="B363">
        <v>0</v>
      </c>
      <c r="C363">
        <v>0</v>
      </c>
      <c r="D363">
        <v>1</v>
      </c>
      <c r="E363">
        <v>0</v>
      </c>
      <c r="F363">
        <v>0</v>
      </c>
      <c r="G363">
        <v>0</v>
      </c>
      <c r="J363">
        <v>1.31</v>
      </c>
      <c r="K363">
        <f t="shared" si="2"/>
        <v>2.2480910000000005</v>
      </c>
      <c r="L363">
        <f t="shared" si="3"/>
        <v>1.7161000000000002</v>
      </c>
      <c r="M363" t="s">
        <v>69</v>
      </c>
      <c r="N363" t="s">
        <v>64</v>
      </c>
      <c r="O363" t="s">
        <v>52</v>
      </c>
      <c r="P363">
        <v>0</v>
      </c>
      <c r="Q363">
        <v>0</v>
      </c>
      <c r="R363">
        <v>0</v>
      </c>
      <c r="S363">
        <v>0</v>
      </c>
      <c r="T363">
        <v>1</v>
      </c>
      <c r="U363" t="s">
        <v>47</v>
      </c>
      <c r="W363">
        <v>0</v>
      </c>
      <c r="X363">
        <v>0</v>
      </c>
      <c r="Y363">
        <v>0</v>
      </c>
      <c r="Z363">
        <v>0</v>
      </c>
      <c r="AA363">
        <v>1</v>
      </c>
      <c r="AB363">
        <v>0</v>
      </c>
      <c r="AC363">
        <v>0</v>
      </c>
      <c r="AD363" t="s">
        <v>57</v>
      </c>
      <c r="AE363">
        <v>1</v>
      </c>
      <c r="AF363">
        <v>1</v>
      </c>
      <c r="AG363">
        <v>1</v>
      </c>
      <c r="AH363">
        <v>1</v>
      </c>
      <c r="AI363">
        <v>1</v>
      </c>
      <c r="AJ363">
        <v>1</v>
      </c>
      <c r="AK363">
        <v>1</v>
      </c>
      <c r="AL363">
        <v>1</v>
      </c>
      <c r="AM363">
        <v>1</v>
      </c>
      <c r="AN363">
        <v>0</v>
      </c>
      <c r="AO363" t="s">
        <v>58</v>
      </c>
      <c r="AP363">
        <v>61.3</v>
      </c>
      <c r="AQ363">
        <v>56.9</v>
      </c>
      <c r="AR363">
        <v>34.4</v>
      </c>
      <c r="AS363">
        <v>40.9</v>
      </c>
      <c r="AT363">
        <v>50</v>
      </c>
      <c r="AU363">
        <v>78</v>
      </c>
      <c r="AV363">
        <v>1</v>
      </c>
    </row>
    <row r="364" spans="1:48" x14ac:dyDescent="0.3">
      <c r="A364" t="s">
        <v>50</v>
      </c>
      <c r="B364">
        <v>1</v>
      </c>
      <c r="C364">
        <v>0</v>
      </c>
      <c r="D364">
        <v>0</v>
      </c>
      <c r="E364">
        <v>0</v>
      </c>
      <c r="F364">
        <v>0</v>
      </c>
      <c r="G364">
        <v>0</v>
      </c>
      <c r="J364">
        <v>1.01</v>
      </c>
      <c r="K364">
        <f t="shared" si="2"/>
        <v>1.0303009999999999</v>
      </c>
      <c r="L364">
        <f t="shared" si="3"/>
        <v>1.0201</v>
      </c>
      <c r="M364" t="s">
        <v>44</v>
      </c>
      <c r="N364" t="s">
        <v>51</v>
      </c>
      <c r="O364" t="s">
        <v>61</v>
      </c>
      <c r="P364">
        <v>0</v>
      </c>
      <c r="Q364">
        <v>0</v>
      </c>
      <c r="R364">
        <v>1</v>
      </c>
      <c r="S364">
        <v>0</v>
      </c>
      <c r="T364">
        <v>0</v>
      </c>
      <c r="U364" t="s">
        <v>66</v>
      </c>
      <c r="W364">
        <v>0</v>
      </c>
      <c r="X364">
        <v>0</v>
      </c>
      <c r="Y364">
        <v>0</v>
      </c>
      <c r="Z364">
        <v>0</v>
      </c>
      <c r="AA364">
        <v>0</v>
      </c>
      <c r="AB364">
        <v>1</v>
      </c>
      <c r="AC364">
        <v>0</v>
      </c>
      <c r="AD364" t="s">
        <v>48</v>
      </c>
      <c r="AE364">
        <v>1</v>
      </c>
      <c r="AF364">
        <v>1</v>
      </c>
      <c r="AG364">
        <v>1</v>
      </c>
      <c r="AH364">
        <v>0</v>
      </c>
      <c r="AI364">
        <v>1</v>
      </c>
      <c r="AJ364">
        <v>1</v>
      </c>
      <c r="AK364">
        <v>1</v>
      </c>
      <c r="AL364">
        <v>1</v>
      </c>
      <c r="AM364">
        <v>0</v>
      </c>
      <c r="AN364">
        <v>0</v>
      </c>
      <c r="AO364" t="s">
        <v>49</v>
      </c>
      <c r="AP364">
        <v>61.9</v>
      </c>
      <c r="AQ364">
        <v>56</v>
      </c>
      <c r="AR364">
        <v>35</v>
      </c>
      <c r="AS364">
        <v>40.6</v>
      </c>
      <c r="AT364">
        <v>50</v>
      </c>
      <c r="AU364">
        <v>80</v>
      </c>
      <c r="AV364">
        <v>1</v>
      </c>
    </row>
    <row r="365" spans="1:48" x14ac:dyDescent="0.3">
      <c r="A365" t="s">
        <v>68</v>
      </c>
      <c r="B365">
        <v>0</v>
      </c>
      <c r="C365">
        <v>0</v>
      </c>
      <c r="D365">
        <v>1</v>
      </c>
      <c r="E365">
        <v>0</v>
      </c>
      <c r="F365">
        <v>0</v>
      </c>
      <c r="G365">
        <v>0</v>
      </c>
      <c r="J365">
        <v>1.57</v>
      </c>
      <c r="K365">
        <f t="shared" si="2"/>
        <v>3.8698930000000002</v>
      </c>
      <c r="L365">
        <f t="shared" si="3"/>
        <v>2.4649000000000001</v>
      </c>
      <c r="M365" t="s">
        <v>69</v>
      </c>
      <c r="N365" t="s">
        <v>64</v>
      </c>
      <c r="O365" t="s">
        <v>67</v>
      </c>
      <c r="P365">
        <v>0</v>
      </c>
      <c r="Q365">
        <v>1</v>
      </c>
      <c r="R365">
        <v>0</v>
      </c>
      <c r="S365">
        <v>0</v>
      </c>
      <c r="T365">
        <v>0</v>
      </c>
      <c r="U365" t="s">
        <v>56</v>
      </c>
      <c r="W365">
        <v>0</v>
      </c>
      <c r="X365">
        <v>0</v>
      </c>
      <c r="Y365">
        <v>0</v>
      </c>
      <c r="Z365">
        <v>1</v>
      </c>
      <c r="AA365">
        <v>0</v>
      </c>
      <c r="AB365">
        <v>0</v>
      </c>
      <c r="AC365">
        <v>0</v>
      </c>
      <c r="AD365" t="s">
        <v>57</v>
      </c>
      <c r="AE365">
        <v>1</v>
      </c>
      <c r="AF365">
        <v>1</v>
      </c>
      <c r="AG365">
        <v>1</v>
      </c>
      <c r="AH365">
        <v>1</v>
      </c>
      <c r="AI365">
        <v>1</v>
      </c>
      <c r="AJ365">
        <v>1</v>
      </c>
      <c r="AK365">
        <v>1</v>
      </c>
      <c r="AL365">
        <v>0</v>
      </c>
      <c r="AM365">
        <v>1</v>
      </c>
      <c r="AN365">
        <v>1</v>
      </c>
      <c r="AO365" t="s">
        <v>58</v>
      </c>
      <c r="AP365">
        <v>61.4</v>
      </c>
      <c r="AQ365">
        <v>56.7</v>
      </c>
      <c r="AR365">
        <v>34.4</v>
      </c>
      <c r="AS365">
        <v>40.9</v>
      </c>
      <c r="AT365">
        <v>52</v>
      </c>
      <c r="AU365">
        <v>77</v>
      </c>
      <c r="AV365">
        <v>1</v>
      </c>
    </row>
    <row r="366" spans="1:48" x14ac:dyDescent="0.3">
      <c r="A366" t="s">
        <v>54</v>
      </c>
      <c r="B366">
        <v>0</v>
      </c>
      <c r="C366">
        <v>1</v>
      </c>
      <c r="D366">
        <v>0</v>
      </c>
      <c r="E366">
        <v>0</v>
      </c>
      <c r="F366">
        <v>0</v>
      </c>
      <c r="G366">
        <v>0</v>
      </c>
      <c r="J366">
        <v>1.65</v>
      </c>
      <c r="K366">
        <f t="shared" si="2"/>
        <v>4.4921249999999997</v>
      </c>
      <c r="L366">
        <f t="shared" si="3"/>
        <v>2.7224999999999997</v>
      </c>
      <c r="M366" t="s">
        <v>44</v>
      </c>
      <c r="N366" t="s">
        <v>55</v>
      </c>
      <c r="O366" t="s">
        <v>52</v>
      </c>
      <c r="P366">
        <v>0</v>
      </c>
      <c r="Q366">
        <v>0</v>
      </c>
      <c r="R366">
        <v>0</v>
      </c>
      <c r="S366">
        <v>0</v>
      </c>
      <c r="T366">
        <v>1</v>
      </c>
      <c r="U366" t="s">
        <v>47</v>
      </c>
      <c r="W366">
        <v>0</v>
      </c>
      <c r="X366">
        <v>0</v>
      </c>
      <c r="Y366">
        <v>0</v>
      </c>
      <c r="Z366">
        <v>0</v>
      </c>
      <c r="AA366">
        <v>1</v>
      </c>
      <c r="AB366">
        <v>0</v>
      </c>
      <c r="AC366">
        <v>0</v>
      </c>
      <c r="AD366" t="s">
        <v>57</v>
      </c>
      <c r="AE366">
        <v>1</v>
      </c>
      <c r="AF366">
        <v>1</v>
      </c>
      <c r="AG366">
        <v>0</v>
      </c>
      <c r="AH366">
        <v>1</v>
      </c>
      <c r="AI366">
        <v>1</v>
      </c>
      <c r="AJ366">
        <v>1</v>
      </c>
      <c r="AK366">
        <v>1</v>
      </c>
      <c r="AL366">
        <v>1</v>
      </c>
      <c r="AM366">
        <v>1</v>
      </c>
      <c r="AN366">
        <v>0</v>
      </c>
      <c r="AO366" t="s">
        <v>58</v>
      </c>
      <c r="AP366">
        <v>61.8</v>
      </c>
      <c r="AQ366">
        <v>56.1</v>
      </c>
      <c r="AR366">
        <v>34.5</v>
      </c>
      <c r="AS366">
        <v>40.799999999999997</v>
      </c>
      <c r="AT366">
        <v>50</v>
      </c>
      <c r="AU366">
        <v>78</v>
      </c>
      <c r="AV366">
        <v>1</v>
      </c>
    </row>
    <row r="367" spans="1:48" x14ac:dyDescent="0.3">
      <c r="A367" t="s">
        <v>63</v>
      </c>
      <c r="B367">
        <v>0</v>
      </c>
      <c r="C367">
        <v>0</v>
      </c>
      <c r="D367">
        <v>0</v>
      </c>
      <c r="E367">
        <v>0</v>
      </c>
      <c r="F367">
        <v>0</v>
      </c>
      <c r="G367">
        <v>1</v>
      </c>
      <c r="J367">
        <v>1.8180000000000001</v>
      </c>
      <c r="K367">
        <f t="shared" si="2"/>
        <v>6.0087154320000007</v>
      </c>
      <c r="L367">
        <f t="shared" si="3"/>
        <v>3.3051240000000002</v>
      </c>
      <c r="M367" t="s">
        <v>44</v>
      </c>
      <c r="N367" t="s">
        <v>64</v>
      </c>
      <c r="O367" t="s">
        <v>52</v>
      </c>
      <c r="P367">
        <v>0</v>
      </c>
      <c r="Q367">
        <v>0</v>
      </c>
      <c r="R367">
        <v>0</v>
      </c>
      <c r="S367">
        <v>0</v>
      </c>
      <c r="T367">
        <v>1</v>
      </c>
      <c r="U367" t="s">
        <v>47</v>
      </c>
      <c r="W367">
        <v>0</v>
      </c>
      <c r="X367">
        <v>0</v>
      </c>
      <c r="Y367">
        <v>0</v>
      </c>
      <c r="Z367">
        <v>0</v>
      </c>
      <c r="AA367">
        <v>1</v>
      </c>
      <c r="AB367">
        <v>0</v>
      </c>
      <c r="AC367">
        <v>0</v>
      </c>
      <c r="AD367" t="s">
        <v>70</v>
      </c>
      <c r="AE367">
        <v>1</v>
      </c>
      <c r="AF367">
        <v>1</v>
      </c>
      <c r="AG367">
        <v>0</v>
      </c>
      <c r="AH367">
        <v>1</v>
      </c>
      <c r="AI367">
        <v>0</v>
      </c>
      <c r="AJ367">
        <v>1</v>
      </c>
      <c r="AK367">
        <v>1</v>
      </c>
      <c r="AL367">
        <v>0</v>
      </c>
      <c r="AM367">
        <v>0</v>
      </c>
      <c r="AN367">
        <v>0</v>
      </c>
      <c r="AO367" t="s">
        <v>58</v>
      </c>
      <c r="AP367">
        <v>61.7</v>
      </c>
      <c r="AQ367">
        <v>56.8</v>
      </c>
      <c r="AR367">
        <v>34.799999999999997</v>
      </c>
      <c r="AS367">
        <v>56.8</v>
      </c>
      <c r="AT367">
        <v>52</v>
      </c>
      <c r="AU367">
        <v>76</v>
      </c>
      <c r="AV367">
        <v>1</v>
      </c>
    </row>
    <row r="368" spans="1:48" x14ac:dyDescent="0.3">
      <c r="A368" t="s">
        <v>68</v>
      </c>
      <c r="B368">
        <v>0</v>
      </c>
      <c r="C368">
        <v>0</v>
      </c>
      <c r="D368">
        <v>1</v>
      </c>
      <c r="E368">
        <v>0</v>
      </c>
      <c r="F368">
        <v>0</v>
      </c>
      <c r="G368">
        <v>0</v>
      </c>
      <c r="J368">
        <v>1.0900000000000001</v>
      </c>
      <c r="K368">
        <f t="shared" si="2"/>
        <v>1.2950290000000002</v>
      </c>
      <c r="L368">
        <f t="shared" si="3"/>
        <v>1.1881000000000002</v>
      </c>
      <c r="M368" t="s">
        <v>69</v>
      </c>
      <c r="N368" t="s">
        <v>64</v>
      </c>
      <c r="O368" t="s">
        <v>52</v>
      </c>
      <c r="P368">
        <v>0</v>
      </c>
      <c r="Q368">
        <v>0</v>
      </c>
      <c r="R368">
        <v>0</v>
      </c>
      <c r="S368">
        <v>0</v>
      </c>
      <c r="T368">
        <v>1</v>
      </c>
      <c r="U368" t="s">
        <v>56</v>
      </c>
      <c r="W368">
        <v>0</v>
      </c>
      <c r="X368">
        <v>0</v>
      </c>
      <c r="Y368">
        <v>0</v>
      </c>
      <c r="Z368">
        <v>1</v>
      </c>
      <c r="AA368">
        <v>0</v>
      </c>
      <c r="AB368">
        <v>0</v>
      </c>
      <c r="AC368">
        <v>0</v>
      </c>
      <c r="AD368" t="s">
        <v>57</v>
      </c>
      <c r="AE368">
        <v>1</v>
      </c>
      <c r="AF368">
        <v>1</v>
      </c>
      <c r="AG368">
        <v>1</v>
      </c>
      <c r="AH368">
        <v>1</v>
      </c>
      <c r="AI368">
        <v>1</v>
      </c>
      <c r="AJ368">
        <v>1</v>
      </c>
      <c r="AK368">
        <v>1</v>
      </c>
      <c r="AL368">
        <v>0</v>
      </c>
      <c r="AM368">
        <v>1</v>
      </c>
      <c r="AN368">
        <v>1</v>
      </c>
      <c r="AO368" t="s">
        <v>58</v>
      </c>
      <c r="AP368">
        <v>61.3</v>
      </c>
      <c r="AQ368">
        <v>55.9</v>
      </c>
      <c r="AR368">
        <v>34.200000000000003</v>
      </c>
      <c r="AS368">
        <v>40.700000000000003</v>
      </c>
      <c r="AT368">
        <v>51</v>
      </c>
      <c r="AU368">
        <v>77</v>
      </c>
      <c r="AV368">
        <v>1</v>
      </c>
    </row>
    <row r="369" spans="1:48" x14ac:dyDescent="0.3">
      <c r="A369" t="s">
        <v>50</v>
      </c>
      <c r="B369">
        <v>1</v>
      </c>
      <c r="C369">
        <v>0</v>
      </c>
      <c r="D369">
        <v>0</v>
      </c>
      <c r="E369">
        <v>0</v>
      </c>
      <c r="F369">
        <v>0</v>
      </c>
      <c r="G369">
        <v>0</v>
      </c>
      <c r="J369">
        <v>1.03</v>
      </c>
      <c r="K369">
        <f t="shared" si="2"/>
        <v>1.092727</v>
      </c>
      <c r="L369">
        <f t="shared" si="3"/>
        <v>1.0609</v>
      </c>
      <c r="M369" t="s">
        <v>44</v>
      </c>
      <c r="N369" t="s">
        <v>51</v>
      </c>
      <c r="O369" t="s">
        <v>67</v>
      </c>
      <c r="P369">
        <v>0</v>
      </c>
      <c r="Q369">
        <v>1</v>
      </c>
      <c r="R369">
        <v>0</v>
      </c>
      <c r="S369">
        <v>0</v>
      </c>
      <c r="T369">
        <v>0</v>
      </c>
      <c r="U369" t="s">
        <v>53</v>
      </c>
      <c r="W369">
        <v>0</v>
      </c>
      <c r="X369">
        <v>0</v>
      </c>
      <c r="Y369">
        <v>0</v>
      </c>
      <c r="Z369">
        <v>0</v>
      </c>
      <c r="AA369">
        <v>0</v>
      </c>
      <c r="AB369">
        <v>0</v>
      </c>
      <c r="AC369">
        <v>1</v>
      </c>
      <c r="AD369" t="s">
        <v>57</v>
      </c>
      <c r="AE369">
        <v>1</v>
      </c>
      <c r="AF369">
        <v>0</v>
      </c>
      <c r="AG369">
        <v>0</v>
      </c>
      <c r="AH369">
        <v>1</v>
      </c>
      <c r="AI369">
        <v>0</v>
      </c>
      <c r="AJ369">
        <v>1</v>
      </c>
      <c r="AK369">
        <v>1</v>
      </c>
      <c r="AL369">
        <v>0</v>
      </c>
      <c r="AM369">
        <v>0</v>
      </c>
      <c r="AN369">
        <v>0</v>
      </c>
      <c r="AO369" t="s">
        <v>49</v>
      </c>
      <c r="AP369">
        <v>61.8</v>
      </c>
      <c r="AQ369">
        <v>57</v>
      </c>
      <c r="AR369">
        <v>34.5</v>
      </c>
      <c r="AS369">
        <v>41.2</v>
      </c>
      <c r="AT369">
        <v>55</v>
      </c>
      <c r="AU369">
        <v>80</v>
      </c>
      <c r="AV369">
        <v>1</v>
      </c>
    </row>
    <row r="370" spans="1:48" x14ac:dyDescent="0.3">
      <c r="A370" t="s">
        <v>43</v>
      </c>
      <c r="B370">
        <v>0</v>
      </c>
      <c r="C370">
        <v>0</v>
      </c>
      <c r="D370">
        <v>0</v>
      </c>
      <c r="E370">
        <v>1</v>
      </c>
      <c r="F370">
        <v>0</v>
      </c>
      <c r="G370">
        <v>0</v>
      </c>
      <c r="J370">
        <v>1.5</v>
      </c>
      <c r="K370">
        <f t="shared" si="2"/>
        <v>3.375</v>
      </c>
      <c r="L370">
        <f t="shared" si="3"/>
        <v>2.25</v>
      </c>
      <c r="M370" t="s">
        <v>44</v>
      </c>
      <c r="N370" t="s">
        <v>45</v>
      </c>
      <c r="O370" t="s">
        <v>46</v>
      </c>
      <c r="P370">
        <v>0</v>
      </c>
      <c r="Q370">
        <v>0</v>
      </c>
      <c r="R370">
        <v>0</v>
      </c>
      <c r="S370">
        <v>1</v>
      </c>
      <c r="T370">
        <v>0</v>
      </c>
      <c r="U370" t="s">
        <v>56</v>
      </c>
      <c r="W370">
        <v>0</v>
      </c>
      <c r="X370">
        <v>0</v>
      </c>
      <c r="Y370">
        <v>0</v>
      </c>
      <c r="Z370">
        <v>1</v>
      </c>
      <c r="AA370">
        <v>0</v>
      </c>
      <c r="AB370">
        <v>0</v>
      </c>
      <c r="AC370">
        <v>0</v>
      </c>
      <c r="AD370" t="s">
        <v>48</v>
      </c>
      <c r="AE370">
        <v>0</v>
      </c>
      <c r="AF370">
        <v>0</v>
      </c>
      <c r="AG370">
        <v>0</v>
      </c>
      <c r="AH370">
        <v>0</v>
      </c>
      <c r="AI370">
        <v>1</v>
      </c>
      <c r="AJ370">
        <v>1</v>
      </c>
      <c r="AK370">
        <v>0</v>
      </c>
      <c r="AL370">
        <v>1</v>
      </c>
      <c r="AM370">
        <v>0</v>
      </c>
      <c r="AN370">
        <v>0</v>
      </c>
      <c r="AO370" t="s">
        <v>49</v>
      </c>
      <c r="AP370">
        <v>60.4</v>
      </c>
      <c r="AQ370">
        <v>59</v>
      </c>
      <c r="AR370">
        <v>35.5</v>
      </c>
      <c r="AS370">
        <v>40.799999999999997</v>
      </c>
      <c r="AT370">
        <v>45</v>
      </c>
      <c r="AU370">
        <v>75</v>
      </c>
      <c r="AV370">
        <v>1</v>
      </c>
    </row>
    <row r="371" spans="1:48" x14ac:dyDescent="0.3">
      <c r="A371" t="s">
        <v>50</v>
      </c>
      <c r="B371">
        <v>1</v>
      </c>
      <c r="C371">
        <v>0</v>
      </c>
      <c r="D371">
        <v>0</v>
      </c>
      <c r="E371">
        <v>0</v>
      </c>
      <c r="F371">
        <v>0</v>
      </c>
      <c r="G371">
        <v>0</v>
      </c>
      <c r="J371">
        <v>1.1499999999999999</v>
      </c>
      <c r="K371">
        <f t="shared" si="2"/>
        <v>1.5208749999999995</v>
      </c>
      <c r="L371">
        <f t="shared" si="3"/>
        <v>1.3224999999999998</v>
      </c>
      <c r="M371" t="s">
        <v>44</v>
      </c>
      <c r="N371" t="s">
        <v>51</v>
      </c>
      <c r="O371" t="s">
        <v>52</v>
      </c>
      <c r="P371">
        <v>0</v>
      </c>
      <c r="Q371">
        <v>0</v>
      </c>
      <c r="R371">
        <v>0</v>
      </c>
      <c r="S371">
        <v>0</v>
      </c>
      <c r="T371">
        <v>1</v>
      </c>
      <c r="U371" t="s">
        <v>56</v>
      </c>
      <c r="W371">
        <v>0</v>
      </c>
      <c r="X371">
        <v>0</v>
      </c>
      <c r="Y371">
        <v>0</v>
      </c>
      <c r="Z371">
        <v>1</v>
      </c>
      <c r="AA371">
        <v>0</v>
      </c>
      <c r="AB371">
        <v>0</v>
      </c>
      <c r="AC371">
        <v>0</v>
      </c>
      <c r="AD371" t="s">
        <v>57</v>
      </c>
      <c r="AE371">
        <v>0</v>
      </c>
      <c r="AF371">
        <v>0</v>
      </c>
      <c r="AG371">
        <v>0</v>
      </c>
      <c r="AH371">
        <v>0</v>
      </c>
      <c r="AI371">
        <v>1</v>
      </c>
      <c r="AJ371">
        <v>1</v>
      </c>
      <c r="AK371">
        <v>1</v>
      </c>
      <c r="AL371">
        <v>1</v>
      </c>
      <c r="AM371">
        <v>0</v>
      </c>
      <c r="AN371">
        <v>0</v>
      </c>
      <c r="AO371" t="s">
        <v>49</v>
      </c>
      <c r="AP371">
        <v>61.6</v>
      </c>
      <c r="AQ371">
        <v>56</v>
      </c>
      <c r="AR371">
        <v>35.5</v>
      </c>
      <c r="AS371">
        <v>40.799999999999997</v>
      </c>
      <c r="AT371">
        <v>50</v>
      </c>
      <c r="AU371">
        <v>75</v>
      </c>
      <c r="AV371">
        <v>1</v>
      </c>
    </row>
    <row r="372" spans="1:48" x14ac:dyDescent="0.3">
      <c r="A372" t="s">
        <v>50</v>
      </c>
      <c r="B372">
        <v>1</v>
      </c>
      <c r="C372">
        <v>0</v>
      </c>
      <c r="D372">
        <v>0</v>
      </c>
      <c r="E372">
        <v>0</v>
      </c>
      <c r="F372">
        <v>0</v>
      </c>
      <c r="G372">
        <v>0</v>
      </c>
      <c r="J372">
        <v>1.52</v>
      </c>
      <c r="K372">
        <f t="shared" si="2"/>
        <v>3.5118080000000003</v>
      </c>
      <c r="L372">
        <f t="shared" si="3"/>
        <v>2.3104</v>
      </c>
      <c r="M372" t="s">
        <v>44</v>
      </c>
      <c r="N372" t="s">
        <v>51</v>
      </c>
      <c r="O372" t="s">
        <v>67</v>
      </c>
      <c r="P372">
        <v>0</v>
      </c>
      <c r="Q372">
        <v>1</v>
      </c>
      <c r="R372">
        <v>0</v>
      </c>
      <c r="S372">
        <v>0</v>
      </c>
      <c r="T372">
        <v>0</v>
      </c>
      <c r="U372" t="s">
        <v>47</v>
      </c>
      <c r="W372">
        <v>0</v>
      </c>
      <c r="X372">
        <v>0</v>
      </c>
      <c r="Y372">
        <v>0</v>
      </c>
      <c r="Z372">
        <v>0</v>
      </c>
      <c r="AA372">
        <v>1</v>
      </c>
      <c r="AB372">
        <v>0</v>
      </c>
      <c r="AC372">
        <v>0</v>
      </c>
      <c r="AD372" t="s">
        <v>62</v>
      </c>
      <c r="AE372">
        <v>0</v>
      </c>
      <c r="AF372">
        <v>1</v>
      </c>
      <c r="AG372">
        <v>0</v>
      </c>
      <c r="AH372">
        <v>0</v>
      </c>
      <c r="AI372">
        <v>1</v>
      </c>
      <c r="AJ372">
        <v>1</v>
      </c>
      <c r="AK372">
        <v>1</v>
      </c>
      <c r="AL372">
        <v>0</v>
      </c>
      <c r="AM372">
        <v>0</v>
      </c>
      <c r="AN372">
        <v>0</v>
      </c>
      <c r="AO372" t="s">
        <v>49</v>
      </c>
      <c r="AP372">
        <v>61.5</v>
      </c>
      <c r="AQ372">
        <v>57</v>
      </c>
      <c r="AR372">
        <v>35.5</v>
      </c>
      <c r="AS372">
        <v>40.6</v>
      </c>
      <c r="AT372">
        <v>55</v>
      </c>
      <c r="AU372">
        <v>80</v>
      </c>
      <c r="AV372">
        <v>1</v>
      </c>
    </row>
    <row r="373" spans="1:48" x14ac:dyDescent="0.3">
      <c r="A373" t="s">
        <v>50</v>
      </c>
      <c r="B373">
        <v>1</v>
      </c>
      <c r="C373">
        <v>0</v>
      </c>
      <c r="D373">
        <v>0</v>
      </c>
      <c r="E373">
        <v>0</v>
      </c>
      <c r="F373">
        <v>0</v>
      </c>
      <c r="G373">
        <v>0</v>
      </c>
      <c r="J373">
        <v>1.0900000000000001</v>
      </c>
      <c r="K373">
        <f t="shared" si="2"/>
        <v>1.2950290000000002</v>
      </c>
      <c r="L373">
        <f t="shared" si="3"/>
        <v>1.1881000000000002</v>
      </c>
      <c r="M373" t="s">
        <v>44</v>
      </c>
      <c r="N373" t="s">
        <v>51</v>
      </c>
      <c r="O373" t="s">
        <v>67</v>
      </c>
      <c r="P373">
        <v>0</v>
      </c>
      <c r="Q373">
        <v>1</v>
      </c>
      <c r="R373">
        <v>0</v>
      </c>
      <c r="S373">
        <v>0</v>
      </c>
      <c r="T373">
        <v>0</v>
      </c>
      <c r="U373" t="s">
        <v>47</v>
      </c>
      <c r="W373">
        <v>0</v>
      </c>
      <c r="X373">
        <v>0</v>
      </c>
      <c r="Y373">
        <v>0</v>
      </c>
      <c r="Z373">
        <v>0</v>
      </c>
      <c r="AA373">
        <v>1</v>
      </c>
      <c r="AB373">
        <v>0</v>
      </c>
      <c r="AC373">
        <v>0</v>
      </c>
      <c r="AD373" t="s">
        <v>57</v>
      </c>
      <c r="AE373">
        <v>0</v>
      </c>
      <c r="AF373">
        <v>1</v>
      </c>
      <c r="AG373">
        <v>1</v>
      </c>
      <c r="AH373">
        <v>0</v>
      </c>
      <c r="AI373">
        <v>0</v>
      </c>
      <c r="AJ373">
        <v>1</v>
      </c>
      <c r="AK373">
        <v>1</v>
      </c>
      <c r="AL373">
        <v>0</v>
      </c>
      <c r="AM373">
        <v>0</v>
      </c>
      <c r="AN373">
        <v>0</v>
      </c>
      <c r="AO373" t="s">
        <v>49</v>
      </c>
      <c r="AP373">
        <v>61.3</v>
      </c>
      <c r="AQ373">
        <v>55</v>
      </c>
      <c r="AR373">
        <v>34</v>
      </c>
      <c r="AS373">
        <v>41</v>
      </c>
      <c r="AT373">
        <v>55</v>
      </c>
      <c r="AU373">
        <v>75</v>
      </c>
      <c r="AV373">
        <v>1</v>
      </c>
    </row>
    <row r="374" spans="1:48" x14ac:dyDescent="0.3">
      <c r="A374" t="s">
        <v>68</v>
      </c>
      <c r="B374">
        <v>0</v>
      </c>
      <c r="C374">
        <v>0</v>
      </c>
      <c r="D374">
        <v>1</v>
      </c>
      <c r="E374">
        <v>0</v>
      </c>
      <c r="F374">
        <v>0</v>
      </c>
      <c r="G374">
        <v>0</v>
      </c>
      <c r="J374">
        <v>1.25</v>
      </c>
      <c r="K374">
        <f t="shared" si="2"/>
        <v>1.953125</v>
      </c>
      <c r="L374">
        <f t="shared" si="3"/>
        <v>1.5625</v>
      </c>
      <c r="M374" t="s">
        <v>69</v>
      </c>
      <c r="N374" t="s">
        <v>64</v>
      </c>
      <c r="O374" t="s">
        <v>67</v>
      </c>
      <c r="P374">
        <v>0</v>
      </c>
      <c r="Q374">
        <v>1</v>
      </c>
      <c r="R374">
        <v>0</v>
      </c>
      <c r="S374">
        <v>0</v>
      </c>
      <c r="T374">
        <v>0</v>
      </c>
      <c r="U374" t="s">
        <v>56</v>
      </c>
      <c r="W374">
        <v>0</v>
      </c>
      <c r="X374">
        <v>0</v>
      </c>
      <c r="Y374">
        <v>0</v>
      </c>
      <c r="Z374">
        <v>1</v>
      </c>
      <c r="AA374">
        <v>0</v>
      </c>
      <c r="AB374">
        <v>0</v>
      </c>
      <c r="AC374">
        <v>0</v>
      </c>
      <c r="AD374" t="s">
        <v>57</v>
      </c>
      <c r="AE374">
        <v>1</v>
      </c>
      <c r="AF374">
        <v>1</v>
      </c>
      <c r="AG374">
        <v>1</v>
      </c>
      <c r="AH374">
        <v>1</v>
      </c>
      <c r="AI374">
        <v>1</v>
      </c>
      <c r="AJ374">
        <v>1</v>
      </c>
      <c r="AK374">
        <v>1</v>
      </c>
      <c r="AL374">
        <v>0</v>
      </c>
      <c r="AM374">
        <v>1</v>
      </c>
      <c r="AN374">
        <v>1</v>
      </c>
      <c r="AO374" t="s">
        <v>58</v>
      </c>
      <c r="AP374">
        <v>61.4</v>
      </c>
      <c r="AQ374">
        <v>55.3</v>
      </c>
      <c r="AR374">
        <v>34.200000000000003</v>
      </c>
      <c r="AS374">
        <v>40.799999999999997</v>
      </c>
      <c r="AT374">
        <v>51</v>
      </c>
      <c r="AU374">
        <v>77</v>
      </c>
      <c r="AV374">
        <v>1</v>
      </c>
    </row>
    <row r="375" spans="1:48" x14ac:dyDescent="0.3">
      <c r="A375" t="s">
        <v>63</v>
      </c>
      <c r="B375">
        <v>0</v>
      </c>
      <c r="C375">
        <v>0</v>
      </c>
      <c r="D375">
        <v>0</v>
      </c>
      <c r="E375">
        <v>0</v>
      </c>
      <c r="F375">
        <v>0</v>
      </c>
      <c r="G375">
        <v>1</v>
      </c>
      <c r="J375">
        <v>1.2110000000000001</v>
      </c>
      <c r="K375">
        <f t="shared" si="2"/>
        <v>1.7759569310000003</v>
      </c>
      <c r="L375">
        <f t="shared" si="3"/>
        <v>1.4665210000000002</v>
      </c>
      <c r="M375" t="s">
        <v>44</v>
      </c>
      <c r="N375" t="s">
        <v>64</v>
      </c>
      <c r="O375" t="s">
        <v>65</v>
      </c>
      <c r="P375">
        <v>1</v>
      </c>
      <c r="Q375">
        <v>0</v>
      </c>
      <c r="R375">
        <v>0</v>
      </c>
      <c r="S375">
        <v>0</v>
      </c>
      <c r="T375">
        <v>0</v>
      </c>
      <c r="U375" t="s">
        <v>71</v>
      </c>
      <c r="W375">
        <v>0</v>
      </c>
      <c r="X375">
        <v>0</v>
      </c>
      <c r="Y375">
        <v>1</v>
      </c>
      <c r="Z375">
        <v>0</v>
      </c>
      <c r="AA375">
        <v>0</v>
      </c>
      <c r="AB375">
        <v>0</v>
      </c>
      <c r="AC375">
        <v>0</v>
      </c>
      <c r="AD375" t="s">
        <v>57</v>
      </c>
      <c r="AE375">
        <v>1</v>
      </c>
      <c r="AF375">
        <v>1</v>
      </c>
      <c r="AG375">
        <v>1</v>
      </c>
      <c r="AH375">
        <v>1</v>
      </c>
      <c r="AI375">
        <v>1</v>
      </c>
      <c r="AJ375">
        <v>1</v>
      </c>
      <c r="AK375">
        <v>1</v>
      </c>
      <c r="AL375">
        <v>0</v>
      </c>
      <c r="AM375">
        <v>1</v>
      </c>
      <c r="AN375">
        <v>0</v>
      </c>
      <c r="AO375" t="s">
        <v>58</v>
      </c>
      <c r="AP375">
        <v>61.7</v>
      </c>
      <c r="AQ375">
        <v>55.9</v>
      </c>
      <c r="AR375">
        <v>34.9</v>
      </c>
      <c r="AS375">
        <v>40.799999999999997</v>
      </c>
      <c r="AT375">
        <v>54</v>
      </c>
      <c r="AU375">
        <v>77</v>
      </c>
      <c r="AV375">
        <v>1</v>
      </c>
    </row>
    <row r="376" spans="1:48" x14ac:dyDescent="0.3">
      <c r="A376" t="s">
        <v>50</v>
      </c>
      <c r="B376">
        <v>1</v>
      </c>
      <c r="C376">
        <v>0</v>
      </c>
      <c r="D376">
        <v>0</v>
      </c>
      <c r="E376">
        <v>0</v>
      </c>
      <c r="F376">
        <v>0</v>
      </c>
      <c r="G376">
        <v>0</v>
      </c>
      <c r="J376">
        <v>1.21</v>
      </c>
      <c r="K376">
        <f t="shared" si="2"/>
        <v>1.7715609999999999</v>
      </c>
      <c r="L376">
        <f t="shared" si="3"/>
        <v>1.4641</v>
      </c>
      <c r="M376" t="s">
        <v>44</v>
      </c>
      <c r="N376" t="s">
        <v>51</v>
      </c>
      <c r="O376" t="s">
        <v>65</v>
      </c>
      <c r="P376">
        <v>1</v>
      </c>
      <c r="Q376">
        <v>0</v>
      </c>
      <c r="R376">
        <v>0</v>
      </c>
      <c r="S376">
        <v>0</v>
      </c>
      <c r="T376">
        <v>0</v>
      </c>
      <c r="U376" t="s">
        <v>53</v>
      </c>
      <c r="W376">
        <v>0</v>
      </c>
      <c r="X376">
        <v>0</v>
      </c>
      <c r="Y376">
        <v>0</v>
      </c>
      <c r="Z376">
        <v>0</v>
      </c>
      <c r="AA376">
        <v>0</v>
      </c>
      <c r="AB376">
        <v>0</v>
      </c>
      <c r="AC376">
        <v>1</v>
      </c>
      <c r="AD376" t="s">
        <v>48</v>
      </c>
      <c r="AE376">
        <v>1</v>
      </c>
      <c r="AF376">
        <v>1</v>
      </c>
      <c r="AG376">
        <v>1</v>
      </c>
      <c r="AH376">
        <v>0</v>
      </c>
      <c r="AI376">
        <v>1</v>
      </c>
      <c r="AJ376">
        <v>1</v>
      </c>
      <c r="AK376">
        <v>1</v>
      </c>
      <c r="AL376">
        <v>1</v>
      </c>
      <c r="AM376">
        <v>0</v>
      </c>
      <c r="AN376">
        <v>0</v>
      </c>
      <c r="AO376" t="s">
        <v>49</v>
      </c>
      <c r="AP376">
        <v>61.9</v>
      </c>
      <c r="AQ376">
        <v>57</v>
      </c>
      <c r="AR376">
        <v>35.5</v>
      </c>
      <c r="AS376">
        <v>40.6</v>
      </c>
      <c r="AT376">
        <v>50</v>
      </c>
      <c r="AU376">
        <v>80</v>
      </c>
      <c r="AV376">
        <v>1</v>
      </c>
    </row>
    <row r="377" spans="1:48" x14ac:dyDescent="0.3">
      <c r="A377" t="s">
        <v>59</v>
      </c>
      <c r="B377">
        <v>0</v>
      </c>
      <c r="C377">
        <v>0</v>
      </c>
      <c r="D377">
        <v>0</v>
      </c>
      <c r="E377">
        <v>0</v>
      </c>
      <c r="F377">
        <v>1</v>
      </c>
      <c r="G377">
        <v>0</v>
      </c>
      <c r="J377">
        <v>1.57</v>
      </c>
      <c r="K377">
        <f t="shared" ref="K377:K397" si="4">J377^3</f>
        <v>3.8698930000000002</v>
      </c>
      <c r="L377">
        <f t="shared" ref="L377:L397" si="5">J377^2</f>
        <v>2.4649000000000001</v>
      </c>
      <c r="M377" t="s">
        <v>44</v>
      </c>
      <c r="N377" t="s">
        <v>60</v>
      </c>
      <c r="O377" t="s">
        <v>65</v>
      </c>
      <c r="P377">
        <v>1</v>
      </c>
      <c r="Q377">
        <v>0</v>
      </c>
      <c r="R377">
        <v>0</v>
      </c>
      <c r="S377">
        <v>0</v>
      </c>
      <c r="T377">
        <v>0</v>
      </c>
      <c r="U377" t="s">
        <v>47</v>
      </c>
      <c r="W377">
        <v>0</v>
      </c>
      <c r="X377">
        <v>0</v>
      </c>
      <c r="Y377">
        <v>0</v>
      </c>
      <c r="Z377">
        <v>0</v>
      </c>
      <c r="AA377">
        <v>1</v>
      </c>
      <c r="AB377">
        <v>0</v>
      </c>
      <c r="AC377">
        <v>0</v>
      </c>
      <c r="AD377" t="s">
        <v>62</v>
      </c>
      <c r="AE377">
        <v>1</v>
      </c>
      <c r="AF377">
        <v>1</v>
      </c>
      <c r="AG377">
        <v>1</v>
      </c>
      <c r="AH377">
        <v>1</v>
      </c>
      <c r="AI377">
        <v>1</v>
      </c>
      <c r="AJ377">
        <v>1</v>
      </c>
      <c r="AK377">
        <v>1</v>
      </c>
      <c r="AL377">
        <v>0</v>
      </c>
      <c r="AM377">
        <v>1</v>
      </c>
      <c r="AN377">
        <v>0</v>
      </c>
      <c r="AO377" t="s">
        <v>58</v>
      </c>
      <c r="AP377">
        <v>61.5</v>
      </c>
      <c r="AQ377">
        <v>56</v>
      </c>
      <c r="AR377">
        <v>34.700000000000003</v>
      </c>
      <c r="AS377">
        <v>40.6</v>
      </c>
      <c r="AT377">
        <v>52</v>
      </c>
      <c r="AU377">
        <v>76</v>
      </c>
      <c r="AV377">
        <v>1</v>
      </c>
    </row>
    <row r="378" spans="1:48" x14ac:dyDescent="0.3">
      <c r="A378" t="s">
        <v>50</v>
      </c>
      <c r="B378">
        <v>1</v>
      </c>
      <c r="C378">
        <v>0</v>
      </c>
      <c r="D378">
        <v>0</v>
      </c>
      <c r="E378">
        <v>0</v>
      </c>
      <c r="F378">
        <v>0</v>
      </c>
      <c r="G378">
        <v>0</v>
      </c>
      <c r="J378">
        <v>1.42</v>
      </c>
      <c r="K378">
        <f t="shared" si="4"/>
        <v>2.8632879999999998</v>
      </c>
      <c r="L378">
        <f t="shared" si="5"/>
        <v>2.0164</v>
      </c>
      <c r="M378" t="s">
        <v>44</v>
      </c>
      <c r="N378" t="s">
        <v>51</v>
      </c>
      <c r="O378" t="s">
        <v>46</v>
      </c>
      <c r="P378">
        <v>0</v>
      </c>
      <c r="Q378">
        <v>0</v>
      </c>
      <c r="R378">
        <v>0</v>
      </c>
      <c r="S378">
        <v>1</v>
      </c>
      <c r="T378">
        <v>0</v>
      </c>
      <c r="U378" t="s">
        <v>56</v>
      </c>
      <c r="W378">
        <v>0</v>
      </c>
      <c r="X378">
        <v>0</v>
      </c>
      <c r="Y378">
        <v>0</v>
      </c>
      <c r="Z378">
        <v>1</v>
      </c>
      <c r="AA378">
        <v>0</v>
      </c>
      <c r="AB378">
        <v>0</v>
      </c>
      <c r="AC378">
        <v>0</v>
      </c>
      <c r="AD378" t="s">
        <v>48</v>
      </c>
      <c r="AE378">
        <v>0</v>
      </c>
      <c r="AF378">
        <v>1</v>
      </c>
      <c r="AG378">
        <v>0</v>
      </c>
      <c r="AH378">
        <v>0</v>
      </c>
      <c r="AI378">
        <v>1</v>
      </c>
      <c r="AJ378">
        <v>1</v>
      </c>
      <c r="AK378">
        <v>1</v>
      </c>
      <c r="AL378">
        <v>0</v>
      </c>
      <c r="AM378">
        <v>0</v>
      </c>
      <c r="AN378">
        <v>0</v>
      </c>
      <c r="AO378" t="s">
        <v>49</v>
      </c>
      <c r="AP378">
        <v>61.9</v>
      </c>
      <c r="AQ378">
        <v>57</v>
      </c>
      <c r="AR378">
        <v>35</v>
      </c>
      <c r="AS378">
        <v>40.799999999999997</v>
      </c>
      <c r="AT378">
        <v>55</v>
      </c>
      <c r="AU378">
        <v>80</v>
      </c>
      <c r="AV378">
        <v>1</v>
      </c>
    </row>
    <row r="379" spans="1:48" x14ac:dyDescent="0.3">
      <c r="A379" t="s">
        <v>50</v>
      </c>
      <c r="B379">
        <v>1</v>
      </c>
      <c r="C379">
        <v>0</v>
      </c>
      <c r="D379">
        <v>0</v>
      </c>
      <c r="E379">
        <v>0</v>
      </c>
      <c r="F379">
        <v>0</v>
      </c>
      <c r="G379">
        <v>0</v>
      </c>
      <c r="J379">
        <v>1.02</v>
      </c>
      <c r="K379">
        <f t="shared" si="4"/>
        <v>1.0612079999999999</v>
      </c>
      <c r="L379">
        <f t="shared" si="5"/>
        <v>1.0404</v>
      </c>
      <c r="M379" t="s">
        <v>44</v>
      </c>
      <c r="N379" t="s">
        <v>51</v>
      </c>
      <c r="O379" t="s">
        <v>65</v>
      </c>
      <c r="P379">
        <v>1</v>
      </c>
      <c r="Q379">
        <v>0</v>
      </c>
      <c r="R379">
        <v>0</v>
      </c>
      <c r="S379">
        <v>0</v>
      </c>
      <c r="T379">
        <v>0</v>
      </c>
      <c r="U379" t="s">
        <v>53</v>
      </c>
      <c r="W379">
        <v>0</v>
      </c>
      <c r="X379">
        <v>0</v>
      </c>
      <c r="Y379">
        <v>0</v>
      </c>
      <c r="Z379">
        <v>0</v>
      </c>
      <c r="AA379">
        <v>0</v>
      </c>
      <c r="AB379">
        <v>0</v>
      </c>
      <c r="AC379">
        <v>1</v>
      </c>
      <c r="AD379" t="s">
        <v>48</v>
      </c>
      <c r="AE379">
        <v>1</v>
      </c>
      <c r="AF379">
        <v>1</v>
      </c>
      <c r="AG379">
        <v>1</v>
      </c>
      <c r="AH379">
        <v>0</v>
      </c>
      <c r="AI379">
        <v>0</v>
      </c>
      <c r="AJ379">
        <v>1</v>
      </c>
      <c r="AK379">
        <v>1</v>
      </c>
      <c r="AL379">
        <v>1</v>
      </c>
      <c r="AM379">
        <v>0</v>
      </c>
      <c r="AN379">
        <v>0</v>
      </c>
      <c r="AO379" t="s">
        <v>49</v>
      </c>
      <c r="AP379">
        <v>61.8</v>
      </c>
      <c r="AQ379">
        <v>56</v>
      </c>
      <c r="AR379">
        <v>34</v>
      </c>
      <c r="AS379">
        <v>41</v>
      </c>
      <c r="AT379">
        <v>50</v>
      </c>
      <c r="AU379">
        <v>80</v>
      </c>
      <c r="AV379">
        <v>1</v>
      </c>
    </row>
    <row r="380" spans="1:48" x14ac:dyDescent="0.3">
      <c r="A380" t="s">
        <v>43</v>
      </c>
      <c r="B380">
        <v>0</v>
      </c>
      <c r="C380">
        <v>0</v>
      </c>
      <c r="D380">
        <v>0</v>
      </c>
      <c r="E380">
        <v>1</v>
      </c>
      <c r="F380">
        <v>0</v>
      </c>
      <c r="G380">
        <v>0</v>
      </c>
      <c r="J380">
        <v>1.2</v>
      </c>
      <c r="K380">
        <f t="shared" si="4"/>
        <v>1.728</v>
      </c>
      <c r="L380">
        <f t="shared" si="5"/>
        <v>1.44</v>
      </c>
      <c r="M380" t="s">
        <v>44</v>
      </c>
      <c r="N380" t="s">
        <v>45</v>
      </c>
      <c r="O380" t="s">
        <v>46</v>
      </c>
      <c r="P380">
        <v>0</v>
      </c>
      <c r="Q380">
        <v>0</v>
      </c>
      <c r="R380">
        <v>0</v>
      </c>
      <c r="S380">
        <v>1</v>
      </c>
      <c r="T380">
        <v>0</v>
      </c>
      <c r="U380" t="s">
        <v>56</v>
      </c>
      <c r="W380">
        <v>0</v>
      </c>
      <c r="X380">
        <v>0</v>
      </c>
      <c r="Y380">
        <v>0</v>
      </c>
      <c r="Z380">
        <v>1</v>
      </c>
      <c r="AA380">
        <v>0</v>
      </c>
      <c r="AB380">
        <v>0</v>
      </c>
      <c r="AC380">
        <v>0</v>
      </c>
      <c r="AD380" t="s">
        <v>48</v>
      </c>
      <c r="AE380">
        <v>1</v>
      </c>
      <c r="AF380">
        <v>0</v>
      </c>
      <c r="AG380">
        <v>1</v>
      </c>
      <c r="AH380">
        <v>0</v>
      </c>
      <c r="AI380">
        <v>1</v>
      </c>
      <c r="AJ380">
        <v>1</v>
      </c>
      <c r="AK380">
        <v>1</v>
      </c>
      <c r="AL380">
        <v>1</v>
      </c>
      <c r="AM380">
        <v>0</v>
      </c>
      <c r="AN380">
        <v>0</v>
      </c>
      <c r="AO380" t="s">
        <v>49</v>
      </c>
      <c r="AP380">
        <v>62.3</v>
      </c>
      <c r="AQ380">
        <v>57</v>
      </c>
      <c r="AR380">
        <v>35.5</v>
      </c>
      <c r="AS380">
        <v>40.6</v>
      </c>
      <c r="AT380">
        <v>45</v>
      </c>
      <c r="AU380">
        <v>75</v>
      </c>
      <c r="AV380">
        <v>1</v>
      </c>
    </row>
    <row r="381" spans="1:48" x14ac:dyDescent="0.3">
      <c r="A381" t="s">
        <v>50</v>
      </c>
      <c r="B381">
        <v>1</v>
      </c>
      <c r="C381">
        <v>0</v>
      </c>
      <c r="D381">
        <v>0</v>
      </c>
      <c r="E381">
        <v>0</v>
      </c>
      <c r="F381">
        <v>0</v>
      </c>
      <c r="G381">
        <v>0</v>
      </c>
      <c r="J381">
        <v>1.06</v>
      </c>
      <c r="K381">
        <f t="shared" si="4"/>
        <v>1.1910160000000003</v>
      </c>
      <c r="L381">
        <f t="shared" si="5"/>
        <v>1.1236000000000002</v>
      </c>
      <c r="M381" t="s">
        <v>44</v>
      </c>
      <c r="N381" t="s">
        <v>51</v>
      </c>
      <c r="O381" t="s">
        <v>61</v>
      </c>
      <c r="P381">
        <v>0</v>
      </c>
      <c r="Q381">
        <v>0</v>
      </c>
      <c r="R381">
        <v>1</v>
      </c>
      <c r="S381">
        <v>0</v>
      </c>
      <c r="T381">
        <v>0</v>
      </c>
      <c r="U381" t="s">
        <v>56</v>
      </c>
      <c r="W381">
        <v>0</v>
      </c>
      <c r="X381">
        <v>0</v>
      </c>
      <c r="Y381">
        <v>0</v>
      </c>
      <c r="Z381">
        <v>1</v>
      </c>
      <c r="AA381">
        <v>0</v>
      </c>
      <c r="AB381">
        <v>0</v>
      </c>
      <c r="AC381">
        <v>0</v>
      </c>
      <c r="AD381" t="s">
        <v>48</v>
      </c>
      <c r="AE381">
        <v>1</v>
      </c>
      <c r="AF381">
        <v>1</v>
      </c>
      <c r="AG381">
        <v>0</v>
      </c>
      <c r="AH381">
        <v>0</v>
      </c>
      <c r="AI381">
        <v>1</v>
      </c>
      <c r="AJ381">
        <v>1</v>
      </c>
      <c r="AK381">
        <v>1</v>
      </c>
      <c r="AL381">
        <v>0</v>
      </c>
      <c r="AM381">
        <v>0</v>
      </c>
      <c r="AN381">
        <v>0</v>
      </c>
      <c r="AO381" t="s">
        <v>49</v>
      </c>
      <c r="AP381">
        <v>61.6</v>
      </c>
      <c r="AQ381">
        <v>57</v>
      </c>
      <c r="AR381">
        <v>35</v>
      </c>
      <c r="AS381">
        <v>40.6</v>
      </c>
      <c r="AT381">
        <v>55</v>
      </c>
      <c r="AU381">
        <v>80</v>
      </c>
      <c r="AV381">
        <v>1</v>
      </c>
    </row>
    <row r="382" spans="1:48" x14ac:dyDescent="0.3">
      <c r="A382" t="s">
        <v>50</v>
      </c>
      <c r="B382">
        <v>1</v>
      </c>
      <c r="C382">
        <v>0</v>
      </c>
      <c r="D382">
        <v>0</v>
      </c>
      <c r="E382">
        <v>0</v>
      </c>
      <c r="F382">
        <v>0</v>
      </c>
      <c r="G382">
        <v>0</v>
      </c>
      <c r="J382">
        <v>1.0900000000000001</v>
      </c>
      <c r="K382">
        <f t="shared" si="4"/>
        <v>1.2950290000000002</v>
      </c>
      <c r="L382">
        <f t="shared" si="5"/>
        <v>1.1881000000000002</v>
      </c>
      <c r="M382" t="s">
        <v>44</v>
      </c>
      <c r="N382" t="s">
        <v>51</v>
      </c>
      <c r="O382" t="s">
        <v>46</v>
      </c>
      <c r="P382">
        <v>0</v>
      </c>
      <c r="Q382">
        <v>0</v>
      </c>
      <c r="R382">
        <v>0</v>
      </c>
      <c r="S382">
        <v>1</v>
      </c>
      <c r="T382">
        <v>0</v>
      </c>
      <c r="U382" t="s">
        <v>66</v>
      </c>
      <c r="W382">
        <v>0</v>
      </c>
      <c r="X382">
        <v>0</v>
      </c>
      <c r="Y382">
        <v>0</v>
      </c>
      <c r="Z382">
        <v>0</v>
      </c>
      <c r="AA382">
        <v>0</v>
      </c>
      <c r="AB382">
        <v>1</v>
      </c>
      <c r="AC382">
        <v>0</v>
      </c>
      <c r="AD382" t="s">
        <v>62</v>
      </c>
      <c r="AE382">
        <v>1</v>
      </c>
      <c r="AF382">
        <v>1</v>
      </c>
      <c r="AG382">
        <v>1</v>
      </c>
      <c r="AH382">
        <v>0</v>
      </c>
      <c r="AI382">
        <v>1</v>
      </c>
      <c r="AJ382">
        <v>1</v>
      </c>
      <c r="AK382">
        <v>1</v>
      </c>
      <c r="AL382">
        <v>1</v>
      </c>
      <c r="AM382">
        <v>0</v>
      </c>
      <c r="AN382">
        <v>0</v>
      </c>
      <c r="AO382" t="s">
        <v>49</v>
      </c>
      <c r="AP382">
        <v>61.7</v>
      </c>
      <c r="AQ382">
        <v>57</v>
      </c>
      <c r="AR382">
        <v>35.5</v>
      </c>
      <c r="AS382">
        <v>40.799999999999997</v>
      </c>
      <c r="AT382">
        <v>50</v>
      </c>
      <c r="AU382">
        <v>80</v>
      </c>
      <c r="AV382">
        <v>1</v>
      </c>
    </row>
    <row r="383" spans="1:48" x14ac:dyDescent="0.3">
      <c r="A383" t="s">
        <v>50</v>
      </c>
      <c r="B383">
        <v>1</v>
      </c>
      <c r="C383">
        <v>0</v>
      </c>
      <c r="D383">
        <v>0</v>
      </c>
      <c r="E383">
        <v>0</v>
      </c>
      <c r="F383">
        <v>0</v>
      </c>
      <c r="G383">
        <v>0</v>
      </c>
      <c r="J383">
        <v>1.28</v>
      </c>
      <c r="K383">
        <f t="shared" si="4"/>
        <v>2.0971520000000003</v>
      </c>
      <c r="L383">
        <f t="shared" si="5"/>
        <v>1.6384000000000001</v>
      </c>
      <c r="M383" t="s">
        <v>44</v>
      </c>
      <c r="N383" t="s">
        <v>51</v>
      </c>
      <c r="O383" t="s">
        <v>46</v>
      </c>
      <c r="P383">
        <v>0</v>
      </c>
      <c r="Q383">
        <v>0</v>
      </c>
      <c r="R383">
        <v>0</v>
      </c>
      <c r="S383">
        <v>1</v>
      </c>
      <c r="T383">
        <v>0</v>
      </c>
      <c r="U383" t="s">
        <v>53</v>
      </c>
      <c r="W383">
        <v>0</v>
      </c>
      <c r="X383">
        <v>0</v>
      </c>
      <c r="Y383">
        <v>0</v>
      </c>
      <c r="Z383">
        <v>0</v>
      </c>
      <c r="AA383">
        <v>0</v>
      </c>
      <c r="AB383">
        <v>0</v>
      </c>
      <c r="AC383">
        <v>1</v>
      </c>
      <c r="AD383" t="s">
        <v>57</v>
      </c>
      <c r="AE383">
        <v>1</v>
      </c>
      <c r="AF383">
        <v>1</v>
      </c>
      <c r="AG383">
        <v>1</v>
      </c>
      <c r="AH383">
        <v>0</v>
      </c>
      <c r="AI383">
        <v>1</v>
      </c>
      <c r="AJ383">
        <v>1</v>
      </c>
      <c r="AK383">
        <v>1</v>
      </c>
      <c r="AL383">
        <v>1</v>
      </c>
      <c r="AM383">
        <v>0</v>
      </c>
      <c r="AN383">
        <v>0</v>
      </c>
      <c r="AO383" t="s">
        <v>49</v>
      </c>
      <c r="AP383">
        <v>61.6</v>
      </c>
      <c r="AQ383">
        <v>57</v>
      </c>
      <c r="AR383">
        <v>35.5</v>
      </c>
      <c r="AS383">
        <v>40.799999999999997</v>
      </c>
      <c r="AT383">
        <v>50</v>
      </c>
      <c r="AU383">
        <v>80</v>
      </c>
      <c r="AV383">
        <v>1</v>
      </c>
    </row>
    <row r="384" spans="1:48" x14ac:dyDescent="0.3">
      <c r="A384" t="s">
        <v>63</v>
      </c>
      <c r="B384">
        <v>0</v>
      </c>
      <c r="C384">
        <v>0</v>
      </c>
      <c r="D384">
        <v>0</v>
      </c>
      <c r="E384">
        <v>0</v>
      </c>
      <c r="F384">
        <v>0</v>
      </c>
      <c r="G384">
        <v>1</v>
      </c>
      <c r="J384">
        <v>1.59</v>
      </c>
      <c r="K384">
        <f t="shared" si="4"/>
        <v>4.0196790000000009</v>
      </c>
      <c r="L384">
        <f t="shared" si="5"/>
        <v>2.5281000000000002</v>
      </c>
      <c r="M384" t="s">
        <v>44</v>
      </c>
      <c r="N384" t="s">
        <v>64</v>
      </c>
      <c r="O384" t="s">
        <v>52</v>
      </c>
      <c r="P384">
        <v>0</v>
      </c>
      <c r="Q384">
        <v>0</v>
      </c>
      <c r="R384">
        <v>0</v>
      </c>
      <c r="S384">
        <v>0</v>
      </c>
      <c r="T384">
        <v>1</v>
      </c>
      <c r="U384" t="s">
        <v>47</v>
      </c>
      <c r="W384">
        <v>0</v>
      </c>
      <c r="X384">
        <v>0</v>
      </c>
      <c r="Y384">
        <v>0</v>
      </c>
      <c r="Z384">
        <v>0</v>
      </c>
      <c r="AA384">
        <v>1</v>
      </c>
      <c r="AB384">
        <v>0</v>
      </c>
      <c r="AC384">
        <v>0</v>
      </c>
      <c r="AD384" t="s">
        <v>57</v>
      </c>
      <c r="AE384">
        <v>1</v>
      </c>
      <c r="AF384">
        <v>1</v>
      </c>
      <c r="AG384">
        <v>0</v>
      </c>
      <c r="AH384">
        <v>1</v>
      </c>
      <c r="AI384">
        <v>1</v>
      </c>
      <c r="AJ384">
        <v>1</v>
      </c>
      <c r="AK384">
        <v>1</v>
      </c>
      <c r="AL384">
        <v>1</v>
      </c>
      <c r="AM384">
        <v>1</v>
      </c>
      <c r="AN384">
        <v>1</v>
      </c>
      <c r="AO384" t="s">
        <v>58</v>
      </c>
      <c r="AP384">
        <v>61.5</v>
      </c>
      <c r="AQ384">
        <v>56.2</v>
      </c>
      <c r="AR384">
        <v>34.5</v>
      </c>
      <c r="AS384">
        <v>40.799999999999997</v>
      </c>
      <c r="AT384">
        <v>48</v>
      </c>
      <c r="AU384">
        <v>77</v>
      </c>
      <c r="AV384">
        <v>1</v>
      </c>
    </row>
    <row r="385" spans="1:48" x14ac:dyDescent="0.3">
      <c r="A385" t="s">
        <v>68</v>
      </c>
      <c r="B385">
        <v>0</v>
      </c>
      <c r="C385">
        <v>0</v>
      </c>
      <c r="D385">
        <v>1</v>
      </c>
      <c r="E385">
        <v>0</v>
      </c>
      <c r="F385">
        <v>0</v>
      </c>
      <c r="G385">
        <v>0</v>
      </c>
      <c r="J385">
        <v>2.0099999999999998</v>
      </c>
      <c r="K385">
        <f t="shared" si="4"/>
        <v>8.1206009999999971</v>
      </c>
      <c r="L385">
        <f t="shared" si="5"/>
        <v>4.0400999999999989</v>
      </c>
      <c r="M385" t="s">
        <v>69</v>
      </c>
      <c r="N385" t="s">
        <v>64</v>
      </c>
      <c r="O385" t="s">
        <v>46</v>
      </c>
      <c r="P385">
        <v>0</v>
      </c>
      <c r="Q385">
        <v>0</v>
      </c>
      <c r="R385">
        <v>0</v>
      </c>
      <c r="S385">
        <v>1</v>
      </c>
      <c r="T385">
        <v>0</v>
      </c>
      <c r="U385" t="s">
        <v>47</v>
      </c>
      <c r="W385">
        <v>0</v>
      </c>
      <c r="X385">
        <v>0</v>
      </c>
      <c r="Y385">
        <v>0</v>
      </c>
      <c r="Z385">
        <v>0</v>
      </c>
      <c r="AA385">
        <v>1</v>
      </c>
      <c r="AB385">
        <v>0</v>
      </c>
      <c r="AC385">
        <v>0</v>
      </c>
      <c r="AD385" t="s">
        <v>57</v>
      </c>
      <c r="AE385">
        <v>1</v>
      </c>
      <c r="AF385">
        <v>1</v>
      </c>
      <c r="AG385">
        <v>0</v>
      </c>
      <c r="AH385">
        <v>1</v>
      </c>
      <c r="AI385">
        <v>1</v>
      </c>
      <c r="AJ385">
        <v>1</v>
      </c>
      <c r="AK385">
        <v>1</v>
      </c>
      <c r="AL385">
        <v>0</v>
      </c>
      <c r="AM385">
        <v>1</v>
      </c>
      <c r="AN385">
        <v>1</v>
      </c>
      <c r="AO385" t="s">
        <v>58</v>
      </c>
      <c r="AP385">
        <v>61.3</v>
      </c>
      <c r="AQ385">
        <v>56.7</v>
      </c>
      <c r="AR385">
        <v>34.5</v>
      </c>
      <c r="AS385">
        <v>40.9</v>
      </c>
      <c r="AT385">
        <v>51</v>
      </c>
      <c r="AU385">
        <v>77</v>
      </c>
      <c r="AV385">
        <v>1</v>
      </c>
    </row>
    <row r="386" spans="1:48" x14ac:dyDescent="0.3">
      <c r="A386" t="s">
        <v>59</v>
      </c>
      <c r="B386">
        <v>0</v>
      </c>
      <c r="C386">
        <v>0</v>
      </c>
      <c r="D386">
        <v>0</v>
      </c>
      <c r="E386">
        <v>0</v>
      </c>
      <c r="F386">
        <v>1</v>
      </c>
      <c r="G386">
        <v>0</v>
      </c>
      <c r="J386">
        <v>1.6</v>
      </c>
      <c r="K386">
        <f t="shared" si="4"/>
        <v>4.096000000000001</v>
      </c>
      <c r="L386">
        <f t="shared" si="5"/>
        <v>2.5600000000000005</v>
      </c>
      <c r="M386" t="s">
        <v>44</v>
      </c>
      <c r="N386" t="s">
        <v>60</v>
      </c>
      <c r="O386" t="s">
        <v>52</v>
      </c>
      <c r="P386">
        <v>0</v>
      </c>
      <c r="Q386">
        <v>0</v>
      </c>
      <c r="R386">
        <v>0</v>
      </c>
      <c r="S386">
        <v>0</v>
      </c>
      <c r="T386">
        <v>1</v>
      </c>
      <c r="U386" t="s">
        <v>56</v>
      </c>
      <c r="W386">
        <v>0</v>
      </c>
      <c r="X386">
        <v>0</v>
      </c>
      <c r="Y386">
        <v>0</v>
      </c>
      <c r="Z386">
        <v>1</v>
      </c>
      <c r="AA386">
        <v>0</v>
      </c>
      <c r="AB386">
        <v>0</v>
      </c>
      <c r="AC386">
        <v>0</v>
      </c>
      <c r="AD386" t="s">
        <v>62</v>
      </c>
      <c r="AE386">
        <v>1</v>
      </c>
      <c r="AF386">
        <v>1</v>
      </c>
      <c r="AG386">
        <v>1</v>
      </c>
      <c r="AH386">
        <v>1</v>
      </c>
      <c r="AI386">
        <v>1</v>
      </c>
      <c r="AJ386">
        <v>1</v>
      </c>
      <c r="AK386">
        <v>1</v>
      </c>
      <c r="AL386">
        <v>0</v>
      </c>
      <c r="AM386">
        <v>1</v>
      </c>
      <c r="AN386">
        <v>0</v>
      </c>
      <c r="AO386" t="s">
        <v>58</v>
      </c>
      <c r="AP386">
        <v>61.7</v>
      </c>
      <c r="AQ386">
        <v>56.1</v>
      </c>
      <c r="AR386">
        <v>34.1</v>
      </c>
      <c r="AS386">
        <v>40.799999999999997</v>
      </c>
      <c r="AT386">
        <v>52</v>
      </c>
      <c r="AU386">
        <v>76</v>
      </c>
      <c r="AV386">
        <v>1</v>
      </c>
    </row>
    <row r="387" spans="1:48" x14ac:dyDescent="0.3">
      <c r="A387" t="s">
        <v>50</v>
      </c>
      <c r="B387">
        <v>1</v>
      </c>
      <c r="C387">
        <v>0</v>
      </c>
      <c r="D387">
        <v>0</v>
      </c>
      <c r="E387">
        <v>0</v>
      </c>
      <c r="F387">
        <v>0</v>
      </c>
      <c r="G387">
        <v>0</v>
      </c>
      <c r="J387">
        <v>1.18</v>
      </c>
      <c r="K387">
        <f t="shared" si="4"/>
        <v>1.6430319999999998</v>
      </c>
      <c r="L387">
        <f t="shared" si="5"/>
        <v>1.3923999999999999</v>
      </c>
      <c r="M387" t="s">
        <v>44</v>
      </c>
      <c r="N387" t="s">
        <v>51</v>
      </c>
      <c r="O387" t="s">
        <v>46</v>
      </c>
      <c r="P387">
        <v>0</v>
      </c>
      <c r="Q387">
        <v>0</v>
      </c>
      <c r="R387">
        <v>0</v>
      </c>
      <c r="S387">
        <v>1</v>
      </c>
      <c r="T387">
        <v>0</v>
      </c>
      <c r="U387" t="s">
        <v>66</v>
      </c>
      <c r="W387">
        <v>0</v>
      </c>
      <c r="X387">
        <v>0</v>
      </c>
      <c r="Y387">
        <v>0</v>
      </c>
      <c r="Z387">
        <v>0</v>
      </c>
      <c r="AA387">
        <v>0</v>
      </c>
      <c r="AB387">
        <v>1</v>
      </c>
      <c r="AC387">
        <v>0</v>
      </c>
      <c r="AD387" t="s">
        <v>48</v>
      </c>
      <c r="AE387">
        <v>1</v>
      </c>
      <c r="AF387">
        <v>1</v>
      </c>
      <c r="AG387">
        <v>0</v>
      </c>
      <c r="AH387">
        <v>0</v>
      </c>
      <c r="AI387">
        <v>1</v>
      </c>
      <c r="AJ387">
        <v>1</v>
      </c>
      <c r="AK387">
        <v>1</v>
      </c>
      <c r="AL387">
        <v>0</v>
      </c>
      <c r="AM387">
        <v>0</v>
      </c>
      <c r="AN387">
        <v>0</v>
      </c>
      <c r="AO387" t="s">
        <v>49</v>
      </c>
      <c r="AP387">
        <v>61.9</v>
      </c>
      <c r="AQ387">
        <v>57</v>
      </c>
      <c r="AR387">
        <v>35.5</v>
      </c>
      <c r="AS387">
        <v>40.6</v>
      </c>
      <c r="AT387">
        <v>55</v>
      </c>
      <c r="AU387">
        <v>80</v>
      </c>
      <c r="AV387">
        <v>1</v>
      </c>
    </row>
    <row r="388" spans="1:48" x14ac:dyDescent="0.3">
      <c r="A388" t="s">
        <v>50</v>
      </c>
      <c r="B388">
        <v>1</v>
      </c>
      <c r="C388">
        <v>0</v>
      </c>
      <c r="D388">
        <v>0</v>
      </c>
      <c r="E388">
        <v>0</v>
      </c>
      <c r="F388">
        <v>0</v>
      </c>
      <c r="G388">
        <v>0</v>
      </c>
      <c r="J388">
        <v>1.22</v>
      </c>
      <c r="K388">
        <f t="shared" si="4"/>
        <v>1.8158479999999999</v>
      </c>
      <c r="L388">
        <f t="shared" si="5"/>
        <v>1.4883999999999999</v>
      </c>
      <c r="M388" t="s">
        <v>44</v>
      </c>
      <c r="N388" t="s">
        <v>51</v>
      </c>
      <c r="O388" t="s">
        <v>52</v>
      </c>
      <c r="P388">
        <v>0</v>
      </c>
      <c r="Q388">
        <v>0</v>
      </c>
      <c r="R388">
        <v>0</v>
      </c>
      <c r="S388">
        <v>0</v>
      </c>
      <c r="T388">
        <v>1</v>
      </c>
      <c r="U388" t="s">
        <v>47</v>
      </c>
      <c r="W388">
        <v>0</v>
      </c>
      <c r="X388">
        <v>0</v>
      </c>
      <c r="Y388">
        <v>0</v>
      </c>
      <c r="Z388">
        <v>0</v>
      </c>
      <c r="AA388">
        <v>1</v>
      </c>
      <c r="AB388">
        <v>0</v>
      </c>
      <c r="AC388">
        <v>0</v>
      </c>
      <c r="AD388" t="s">
        <v>48</v>
      </c>
      <c r="AE388">
        <v>0</v>
      </c>
      <c r="AF388">
        <v>1</v>
      </c>
      <c r="AG388">
        <v>0</v>
      </c>
      <c r="AH388">
        <v>0</v>
      </c>
      <c r="AI388">
        <v>1</v>
      </c>
      <c r="AJ388">
        <v>1</v>
      </c>
      <c r="AK388">
        <v>1</v>
      </c>
      <c r="AL388">
        <v>1</v>
      </c>
      <c r="AM388">
        <v>0</v>
      </c>
      <c r="AN388">
        <v>0</v>
      </c>
      <c r="AO388" t="s">
        <v>49</v>
      </c>
      <c r="AP388">
        <v>61.5</v>
      </c>
      <c r="AQ388">
        <v>56</v>
      </c>
      <c r="AR388">
        <v>34</v>
      </c>
      <c r="AS388">
        <v>40.799999999999997</v>
      </c>
      <c r="AT388">
        <v>50</v>
      </c>
      <c r="AU388">
        <v>80</v>
      </c>
      <c r="AV388">
        <v>1</v>
      </c>
    </row>
    <row r="389" spans="1:48" x14ac:dyDescent="0.3">
      <c r="A389" t="s">
        <v>50</v>
      </c>
      <c r="B389">
        <v>1</v>
      </c>
      <c r="C389">
        <v>0</v>
      </c>
      <c r="D389">
        <v>0</v>
      </c>
      <c r="E389">
        <v>0</v>
      </c>
      <c r="F389">
        <v>0</v>
      </c>
      <c r="G389">
        <v>0</v>
      </c>
      <c r="J389">
        <v>1.25</v>
      </c>
      <c r="K389">
        <f t="shared" si="4"/>
        <v>1.953125</v>
      </c>
      <c r="L389">
        <f t="shared" si="5"/>
        <v>1.5625</v>
      </c>
      <c r="M389" t="s">
        <v>44</v>
      </c>
      <c r="N389" t="s">
        <v>51</v>
      </c>
      <c r="O389" t="s">
        <v>67</v>
      </c>
      <c r="P389">
        <v>0</v>
      </c>
      <c r="Q389">
        <v>1</v>
      </c>
      <c r="R389">
        <v>0</v>
      </c>
      <c r="S389">
        <v>0</v>
      </c>
      <c r="T389">
        <v>0</v>
      </c>
      <c r="U389" t="s">
        <v>66</v>
      </c>
      <c r="W389">
        <v>0</v>
      </c>
      <c r="X389">
        <v>0</v>
      </c>
      <c r="Y389">
        <v>0</v>
      </c>
      <c r="Z389">
        <v>0</v>
      </c>
      <c r="AA389">
        <v>0</v>
      </c>
      <c r="AB389">
        <v>1</v>
      </c>
      <c r="AC389">
        <v>0</v>
      </c>
      <c r="AD389" t="s">
        <v>48</v>
      </c>
      <c r="AE389">
        <v>1</v>
      </c>
      <c r="AF389">
        <v>1</v>
      </c>
      <c r="AG389">
        <v>1</v>
      </c>
      <c r="AH389">
        <v>0</v>
      </c>
      <c r="AI389">
        <v>1</v>
      </c>
      <c r="AJ389">
        <v>1</v>
      </c>
      <c r="AK389">
        <v>1</v>
      </c>
      <c r="AL389">
        <v>0</v>
      </c>
      <c r="AM389">
        <v>0</v>
      </c>
      <c r="AN389">
        <v>0</v>
      </c>
      <c r="AO389" t="s">
        <v>49</v>
      </c>
      <c r="AP389">
        <v>61.5</v>
      </c>
      <c r="AQ389">
        <v>57</v>
      </c>
      <c r="AR389">
        <v>35</v>
      </c>
      <c r="AS389">
        <v>40.799999999999997</v>
      </c>
      <c r="AT389">
        <v>55</v>
      </c>
      <c r="AU389">
        <v>80</v>
      </c>
      <c r="AV389">
        <v>1</v>
      </c>
    </row>
    <row r="390" spans="1:48" x14ac:dyDescent="0.3">
      <c r="A390" t="s">
        <v>50</v>
      </c>
      <c r="B390">
        <v>1</v>
      </c>
      <c r="C390">
        <v>0</v>
      </c>
      <c r="D390">
        <v>0</v>
      </c>
      <c r="E390">
        <v>0</v>
      </c>
      <c r="F390">
        <v>0</v>
      </c>
      <c r="G390">
        <v>0</v>
      </c>
      <c r="J390">
        <v>1.62</v>
      </c>
      <c r="K390">
        <f t="shared" si="4"/>
        <v>4.2515280000000013</v>
      </c>
      <c r="L390">
        <f t="shared" si="5"/>
        <v>2.6244000000000005</v>
      </c>
      <c r="M390" t="s">
        <v>44</v>
      </c>
      <c r="N390" t="s">
        <v>51</v>
      </c>
      <c r="O390" t="s">
        <v>61</v>
      </c>
      <c r="P390">
        <v>0</v>
      </c>
      <c r="Q390">
        <v>0</v>
      </c>
      <c r="R390">
        <v>1</v>
      </c>
      <c r="S390">
        <v>0</v>
      </c>
      <c r="T390">
        <v>0</v>
      </c>
      <c r="U390" t="s">
        <v>47</v>
      </c>
      <c r="W390">
        <v>0</v>
      </c>
      <c r="X390">
        <v>0</v>
      </c>
      <c r="Y390">
        <v>0</v>
      </c>
      <c r="Z390">
        <v>0</v>
      </c>
      <c r="AA390">
        <v>1</v>
      </c>
      <c r="AB390">
        <v>0</v>
      </c>
      <c r="AC390">
        <v>0</v>
      </c>
      <c r="AD390" t="s">
        <v>48</v>
      </c>
      <c r="AE390">
        <v>1</v>
      </c>
      <c r="AF390">
        <v>1</v>
      </c>
      <c r="AG390">
        <v>0</v>
      </c>
      <c r="AH390">
        <v>0</v>
      </c>
      <c r="AI390">
        <v>1</v>
      </c>
      <c r="AJ390">
        <v>1</v>
      </c>
      <c r="AK390">
        <v>1</v>
      </c>
      <c r="AL390">
        <v>0</v>
      </c>
      <c r="AM390">
        <v>0</v>
      </c>
      <c r="AN390">
        <v>0</v>
      </c>
      <c r="AO390" t="s">
        <v>49</v>
      </c>
      <c r="AP390">
        <v>61.4</v>
      </c>
      <c r="AQ390">
        <v>57</v>
      </c>
      <c r="AR390">
        <v>35</v>
      </c>
      <c r="AS390">
        <v>40.6</v>
      </c>
      <c r="AT390">
        <v>55</v>
      </c>
      <c r="AU390">
        <v>80</v>
      </c>
      <c r="AV390">
        <v>1</v>
      </c>
    </row>
    <row r="391" spans="1:48" x14ac:dyDescent="0.3">
      <c r="A391" t="s">
        <v>54</v>
      </c>
      <c r="B391">
        <v>0</v>
      </c>
      <c r="C391">
        <v>1</v>
      </c>
      <c r="D391">
        <v>0</v>
      </c>
      <c r="E391">
        <v>0</v>
      </c>
      <c r="F391">
        <v>0</v>
      </c>
      <c r="G391">
        <v>0</v>
      </c>
      <c r="J391">
        <v>1.1859999999999999</v>
      </c>
      <c r="K391">
        <f t="shared" si="4"/>
        <v>1.6682228559999999</v>
      </c>
      <c r="L391">
        <f t="shared" si="5"/>
        <v>1.406596</v>
      </c>
      <c r="M391" t="s">
        <v>44</v>
      </c>
      <c r="N391" t="s">
        <v>55</v>
      </c>
      <c r="O391" t="s">
        <v>46</v>
      </c>
      <c r="P391">
        <v>0</v>
      </c>
      <c r="Q391">
        <v>0</v>
      </c>
      <c r="R391">
        <v>0</v>
      </c>
      <c r="S391">
        <v>1</v>
      </c>
      <c r="T391">
        <v>0</v>
      </c>
      <c r="U391" t="s">
        <v>47</v>
      </c>
      <c r="W391">
        <v>0</v>
      </c>
      <c r="X391">
        <v>0</v>
      </c>
      <c r="Y391">
        <v>0</v>
      </c>
      <c r="Z391">
        <v>0</v>
      </c>
      <c r="AA391">
        <v>1</v>
      </c>
      <c r="AB391">
        <v>0</v>
      </c>
      <c r="AC391">
        <v>0</v>
      </c>
      <c r="AD391" t="s">
        <v>70</v>
      </c>
      <c r="AE391">
        <v>1</v>
      </c>
      <c r="AF391">
        <v>1</v>
      </c>
      <c r="AG391">
        <v>0</v>
      </c>
      <c r="AH391">
        <v>1</v>
      </c>
      <c r="AI391">
        <v>1</v>
      </c>
      <c r="AJ391">
        <v>1</v>
      </c>
      <c r="AK391">
        <v>1</v>
      </c>
      <c r="AL391">
        <v>0</v>
      </c>
      <c r="AM391">
        <v>1</v>
      </c>
      <c r="AN391">
        <v>0</v>
      </c>
      <c r="AO391" t="s">
        <v>58</v>
      </c>
      <c r="AP391">
        <v>61.6</v>
      </c>
      <c r="AQ391">
        <v>56.5</v>
      </c>
      <c r="AR391">
        <v>34.9</v>
      </c>
      <c r="AS391">
        <v>40.799999999999997</v>
      </c>
      <c r="AT391">
        <v>51</v>
      </c>
      <c r="AU391">
        <v>77</v>
      </c>
      <c r="AV391">
        <v>1</v>
      </c>
    </row>
    <row r="392" spans="1:48" x14ac:dyDescent="0.3">
      <c r="A392" t="s">
        <v>68</v>
      </c>
      <c r="B392">
        <v>0</v>
      </c>
      <c r="C392">
        <v>0</v>
      </c>
      <c r="D392">
        <v>1</v>
      </c>
      <c r="E392">
        <v>0</v>
      </c>
      <c r="F392">
        <v>0</v>
      </c>
      <c r="G392">
        <v>0</v>
      </c>
      <c r="J392">
        <v>1.32</v>
      </c>
      <c r="K392">
        <f t="shared" si="4"/>
        <v>2.2999680000000002</v>
      </c>
      <c r="L392">
        <f t="shared" si="5"/>
        <v>1.7424000000000002</v>
      </c>
      <c r="M392" t="s">
        <v>69</v>
      </c>
      <c r="N392" t="s">
        <v>64</v>
      </c>
      <c r="O392" t="s">
        <v>52</v>
      </c>
      <c r="P392">
        <v>0</v>
      </c>
      <c r="Q392">
        <v>0</v>
      </c>
      <c r="R392">
        <v>0</v>
      </c>
      <c r="S392">
        <v>0</v>
      </c>
      <c r="T392">
        <v>1</v>
      </c>
      <c r="U392" t="s">
        <v>47</v>
      </c>
      <c r="W392">
        <v>0</v>
      </c>
      <c r="X392">
        <v>0</v>
      </c>
      <c r="Y392">
        <v>0</v>
      </c>
      <c r="Z392">
        <v>0</v>
      </c>
      <c r="AA392">
        <v>1</v>
      </c>
      <c r="AB392">
        <v>0</v>
      </c>
      <c r="AC392">
        <v>0</v>
      </c>
      <c r="AD392" t="s">
        <v>57</v>
      </c>
      <c r="AE392">
        <v>1</v>
      </c>
      <c r="AF392">
        <v>1</v>
      </c>
      <c r="AG392">
        <v>0</v>
      </c>
      <c r="AH392">
        <v>1</v>
      </c>
      <c r="AI392">
        <v>1</v>
      </c>
      <c r="AJ392">
        <v>1</v>
      </c>
      <c r="AK392">
        <v>1</v>
      </c>
      <c r="AL392">
        <v>0</v>
      </c>
      <c r="AM392">
        <v>1</v>
      </c>
      <c r="AN392">
        <v>1</v>
      </c>
      <c r="AO392" t="s">
        <v>58</v>
      </c>
      <c r="AP392">
        <v>61.4</v>
      </c>
      <c r="AQ392">
        <v>56.6</v>
      </c>
      <c r="AR392">
        <v>34.5</v>
      </c>
      <c r="AS392">
        <v>40.799999999999997</v>
      </c>
      <c r="AT392">
        <v>52</v>
      </c>
      <c r="AU392">
        <v>77</v>
      </c>
      <c r="AV392">
        <v>1</v>
      </c>
    </row>
    <row r="393" spans="1:48" x14ac:dyDescent="0.3">
      <c r="A393" t="s">
        <v>50</v>
      </c>
      <c r="B393">
        <v>1</v>
      </c>
      <c r="C393">
        <v>0</v>
      </c>
      <c r="D393">
        <v>0</v>
      </c>
      <c r="E393">
        <v>0</v>
      </c>
      <c r="F393">
        <v>0</v>
      </c>
      <c r="G393">
        <v>0</v>
      </c>
      <c r="J393">
        <v>1.04</v>
      </c>
      <c r="K393">
        <f t="shared" si="4"/>
        <v>1.1248640000000001</v>
      </c>
      <c r="L393">
        <f t="shared" si="5"/>
        <v>1.0816000000000001</v>
      </c>
      <c r="M393" t="s">
        <v>44</v>
      </c>
      <c r="N393" t="s">
        <v>51</v>
      </c>
      <c r="O393" t="s">
        <v>52</v>
      </c>
      <c r="P393">
        <v>0</v>
      </c>
      <c r="Q393">
        <v>0</v>
      </c>
      <c r="R393">
        <v>0</v>
      </c>
      <c r="S393">
        <v>0</v>
      </c>
      <c r="T393">
        <v>1</v>
      </c>
      <c r="U393" t="s">
        <v>53</v>
      </c>
      <c r="W393">
        <v>0</v>
      </c>
      <c r="X393">
        <v>0</v>
      </c>
      <c r="Y393">
        <v>0</v>
      </c>
      <c r="Z393">
        <v>0</v>
      </c>
      <c r="AA393">
        <v>0</v>
      </c>
      <c r="AB393">
        <v>0</v>
      </c>
      <c r="AC393">
        <v>1</v>
      </c>
      <c r="AD393" t="s">
        <v>48</v>
      </c>
      <c r="AE393">
        <v>1</v>
      </c>
      <c r="AF393">
        <v>1</v>
      </c>
      <c r="AG393">
        <v>1</v>
      </c>
      <c r="AH393">
        <v>0</v>
      </c>
      <c r="AI393">
        <v>1</v>
      </c>
      <c r="AJ393">
        <v>1</v>
      </c>
      <c r="AK393">
        <v>1</v>
      </c>
      <c r="AL393">
        <v>1</v>
      </c>
      <c r="AM393">
        <v>0</v>
      </c>
      <c r="AN393">
        <v>0</v>
      </c>
      <c r="AO393" t="s">
        <v>49</v>
      </c>
      <c r="AP393">
        <v>61.7</v>
      </c>
      <c r="AQ393">
        <v>57</v>
      </c>
      <c r="AR393">
        <v>35</v>
      </c>
      <c r="AS393">
        <v>40.6</v>
      </c>
      <c r="AT393">
        <v>50</v>
      </c>
      <c r="AU393">
        <v>75</v>
      </c>
      <c r="AV393">
        <v>1</v>
      </c>
    </row>
    <row r="394" spans="1:48" x14ac:dyDescent="0.3">
      <c r="A394" t="s">
        <v>68</v>
      </c>
      <c r="B394">
        <v>0</v>
      </c>
      <c r="C394">
        <v>0</v>
      </c>
      <c r="D394">
        <v>1</v>
      </c>
      <c r="E394">
        <v>0</v>
      </c>
      <c r="F394">
        <v>0</v>
      </c>
      <c r="G394">
        <v>0</v>
      </c>
      <c r="J394">
        <v>2.4900000000000002</v>
      </c>
      <c r="K394">
        <f t="shared" si="4"/>
        <v>15.438249000000003</v>
      </c>
      <c r="L394">
        <f t="shared" si="5"/>
        <v>6.2001000000000008</v>
      </c>
      <c r="M394" t="s">
        <v>69</v>
      </c>
      <c r="N394" t="s">
        <v>64</v>
      </c>
      <c r="O394" t="s">
        <v>46</v>
      </c>
      <c r="P394">
        <v>0</v>
      </c>
      <c r="Q394">
        <v>0</v>
      </c>
      <c r="R394">
        <v>0</v>
      </c>
      <c r="S394">
        <v>1</v>
      </c>
      <c r="T394">
        <v>0</v>
      </c>
      <c r="U394" t="s">
        <v>47</v>
      </c>
      <c r="W394">
        <v>0</v>
      </c>
      <c r="X394">
        <v>0</v>
      </c>
      <c r="Y394">
        <v>0</v>
      </c>
      <c r="Z394">
        <v>0</v>
      </c>
      <c r="AA394">
        <v>1</v>
      </c>
      <c r="AB394">
        <v>0</v>
      </c>
      <c r="AC394">
        <v>0</v>
      </c>
      <c r="AD394" t="s">
        <v>57</v>
      </c>
      <c r="AE394">
        <v>1</v>
      </c>
      <c r="AF394">
        <v>1</v>
      </c>
      <c r="AG394">
        <v>1</v>
      </c>
      <c r="AH394">
        <v>1</v>
      </c>
      <c r="AI394">
        <v>1</v>
      </c>
      <c r="AJ394">
        <v>1</v>
      </c>
      <c r="AK394">
        <v>1</v>
      </c>
      <c r="AL394">
        <v>1</v>
      </c>
      <c r="AM394">
        <v>1</v>
      </c>
      <c r="AN394">
        <v>1</v>
      </c>
      <c r="AO394" t="s">
        <v>58</v>
      </c>
      <c r="AP394">
        <v>61.4</v>
      </c>
      <c r="AQ394">
        <v>56.4</v>
      </c>
      <c r="AR394">
        <v>34.4</v>
      </c>
      <c r="AS394">
        <v>40.700000000000003</v>
      </c>
      <c r="AT394">
        <v>50</v>
      </c>
      <c r="AU394">
        <v>77</v>
      </c>
      <c r="AV394">
        <v>1</v>
      </c>
    </row>
    <row r="395" spans="1:48" x14ac:dyDescent="0.3">
      <c r="A395" t="s">
        <v>54</v>
      </c>
      <c r="B395">
        <v>0</v>
      </c>
      <c r="C395">
        <v>1</v>
      </c>
      <c r="D395">
        <v>0</v>
      </c>
      <c r="E395">
        <v>0</v>
      </c>
      <c r="F395">
        <v>0</v>
      </c>
      <c r="G395">
        <v>0</v>
      </c>
      <c r="J395">
        <v>1.024</v>
      </c>
      <c r="K395">
        <f t="shared" si="4"/>
        <v>1.0737418240000001</v>
      </c>
      <c r="L395">
        <f t="shared" si="5"/>
        <v>1.048576</v>
      </c>
      <c r="M395" t="s">
        <v>44</v>
      </c>
      <c r="N395" t="s">
        <v>55</v>
      </c>
      <c r="O395" t="s">
        <v>65</v>
      </c>
      <c r="P395">
        <v>1</v>
      </c>
      <c r="Q395">
        <v>0</v>
      </c>
      <c r="R395">
        <v>0</v>
      </c>
      <c r="S395">
        <v>0</v>
      </c>
      <c r="T395">
        <v>0</v>
      </c>
      <c r="U395" t="s">
        <v>47</v>
      </c>
      <c r="W395">
        <v>0</v>
      </c>
      <c r="X395">
        <v>0</v>
      </c>
      <c r="Y395">
        <v>0</v>
      </c>
      <c r="Z395">
        <v>0</v>
      </c>
      <c r="AA395">
        <v>1</v>
      </c>
      <c r="AB395">
        <v>0</v>
      </c>
      <c r="AC395">
        <v>0</v>
      </c>
      <c r="AD395" t="s">
        <v>70</v>
      </c>
      <c r="AE395">
        <v>1</v>
      </c>
      <c r="AF395">
        <v>1</v>
      </c>
      <c r="AG395">
        <v>0</v>
      </c>
      <c r="AH395">
        <v>1</v>
      </c>
      <c r="AI395">
        <v>1</v>
      </c>
      <c r="AJ395">
        <v>1</v>
      </c>
      <c r="AK395">
        <v>0</v>
      </c>
      <c r="AL395">
        <v>0</v>
      </c>
      <c r="AM395">
        <v>0</v>
      </c>
      <c r="AN395">
        <v>0</v>
      </c>
      <c r="AO395" t="s">
        <v>58</v>
      </c>
      <c r="AP395">
        <v>60.7</v>
      </c>
      <c r="AQ395">
        <v>57.1</v>
      </c>
      <c r="AR395">
        <v>34.200000000000003</v>
      </c>
      <c r="AS395">
        <v>40.9</v>
      </c>
      <c r="AT395">
        <v>53</v>
      </c>
      <c r="AU395">
        <v>76</v>
      </c>
      <c r="AV395">
        <v>1</v>
      </c>
    </row>
    <row r="396" spans="1:48" x14ac:dyDescent="0.3">
      <c r="A396" t="s">
        <v>50</v>
      </c>
      <c r="B396">
        <v>1</v>
      </c>
      <c r="C396">
        <v>0</v>
      </c>
      <c r="D396">
        <v>0</v>
      </c>
      <c r="E396">
        <v>0</v>
      </c>
      <c r="F396">
        <v>0</v>
      </c>
      <c r="G396">
        <v>0</v>
      </c>
      <c r="J396">
        <v>1.6</v>
      </c>
      <c r="K396">
        <f t="shared" si="4"/>
        <v>4.096000000000001</v>
      </c>
      <c r="L396">
        <f t="shared" si="5"/>
        <v>2.5600000000000005</v>
      </c>
      <c r="M396" t="s">
        <v>44</v>
      </c>
      <c r="N396" t="s">
        <v>51</v>
      </c>
      <c r="O396" t="s">
        <v>52</v>
      </c>
      <c r="P396">
        <v>0</v>
      </c>
      <c r="Q396">
        <v>0</v>
      </c>
      <c r="R396">
        <v>0</v>
      </c>
      <c r="S396">
        <v>0</v>
      </c>
      <c r="T396">
        <v>1</v>
      </c>
      <c r="U396" t="s">
        <v>53</v>
      </c>
      <c r="W396">
        <v>0</v>
      </c>
      <c r="X396">
        <v>0</v>
      </c>
      <c r="Y396">
        <v>0</v>
      </c>
      <c r="Z396">
        <v>0</v>
      </c>
      <c r="AA396">
        <v>0</v>
      </c>
      <c r="AB396">
        <v>0</v>
      </c>
      <c r="AC396">
        <v>1</v>
      </c>
      <c r="AD396" t="s">
        <v>57</v>
      </c>
      <c r="AE396">
        <v>1</v>
      </c>
      <c r="AF396">
        <v>1</v>
      </c>
      <c r="AG396">
        <v>1</v>
      </c>
      <c r="AH396">
        <v>0</v>
      </c>
      <c r="AI396">
        <v>1</v>
      </c>
      <c r="AJ396">
        <v>1</v>
      </c>
      <c r="AK396">
        <v>1</v>
      </c>
      <c r="AL396">
        <v>1</v>
      </c>
      <c r="AM396">
        <v>0</v>
      </c>
      <c r="AN396">
        <v>0</v>
      </c>
      <c r="AO396" t="s">
        <v>49</v>
      </c>
      <c r="AP396">
        <v>61</v>
      </c>
      <c r="AQ396">
        <v>56</v>
      </c>
      <c r="AR396">
        <v>35</v>
      </c>
      <c r="AS396">
        <v>40.6</v>
      </c>
      <c r="AT396">
        <v>50</v>
      </c>
      <c r="AU396">
        <v>80</v>
      </c>
      <c r="AV396">
        <v>1</v>
      </c>
    </row>
    <row r="397" spans="1:48" x14ac:dyDescent="0.3">
      <c r="A397" t="s">
        <v>50</v>
      </c>
      <c r="B397">
        <v>1</v>
      </c>
      <c r="C397">
        <v>0</v>
      </c>
      <c r="D397">
        <v>0</v>
      </c>
      <c r="E397">
        <v>0</v>
      </c>
      <c r="F397">
        <v>0</v>
      </c>
      <c r="G397">
        <v>0</v>
      </c>
      <c r="J397">
        <v>1.21</v>
      </c>
      <c r="K397">
        <f t="shared" si="4"/>
        <v>1.7715609999999999</v>
      </c>
      <c r="L397">
        <f t="shared" si="5"/>
        <v>1.4641</v>
      </c>
      <c r="M397" t="s">
        <v>44</v>
      </c>
      <c r="N397" t="s">
        <v>51</v>
      </c>
      <c r="O397" t="s">
        <v>52</v>
      </c>
      <c r="P397">
        <v>0</v>
      </c>
      <c r="Q397">
        <v>0</v>
      </c>
      <c r="R397">
        <v>0</v>
      </c>
      <c r="S397">
        <v>0</v>
      </c>
      <c r="T397">
        <v>1</v>
      </c>
      <c r="U397" t="s">
        <v>47</v>
      </c>
      <c r="W397">
        <v>0</v>
      </c>
      <c r="X397">
        <v>0</v>
      </c>
      <c r="Y397">
        <v>0</v>
      </c>
      <c r="Z397">
        <v>0</v>
      </c>
      <c r="AA397">
        <v>1</v>
      </c>
      <c r="AB397">
        <v>0</v>
      </c>
      <c r="AC397">
        <v>0</v>
      </c>
      <c r="AD397" t="s">
        <v>62</v>
      </c>
      <c r="AE397">
        <v>1</v>
      </c>
      <c r="AF397">
        <v>1</v>
      </c>
      <c r="AG397">
        <v>0</v>
      </c>
      <c r="AH397">
        <v>0</v>
      </c>
      <c r="AI397">
        <v>1</v>
      </c>
      <c r="AJ397">
        <v>1</v>
      </c>
      <c r="AK397">
        <v>1</v>
      </c>
      <c r="AL397">
        <v>1</v>
      </c>
      <c r="AM397">
        <v>0</v>
      </c>
      <c r="AN397">
        <v>0</v>
      </c>
      <c r="AO397" t="s">
        <v>49</v>
      </c>
      <c r="AP397">
        <v>61.6</v>
      </c>
      <c r="AQ397">
        <v>57</v>
      </c>
      <c r="AR397">
        <v>35.5</v>
      </c>
      <c r="AS397">
        <v>40.799999999999997</v>
      </c>
      <c r="AT397">
        <v>50</v>
      </c>
      <c r="AU397">
        <v>80</v>
      </c>
      <c r="AV397">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CA25D-8420-4A3F-8D5B-E878CAF87944}">
  <dimension ref="A1:BZ758"/>
  <sheetViews>
    <sheetView showGridLines="0" showRowColHeaders="0" tabSelected="1" topLeftCell="A736" zoomScaleNormal="100" workbookViewId="0">
      <selection activeCell="J166" sqref="J166"/>
    </sheetView>
  </sheetViews>
  <sheetFormatPr defaultRowHeight="10.199999999999999" outlineLevelRow="1" x14ac:dyDescent="0.2"/>
  <cols>
    <col min="1" max="1" width="21.6640625" style="1" customWidth="1"/>
    <col min="2" max="9" width="10.77734375" style="1" customWidth="1"/>
    <col min="10" max="77" width="8.88671875" style="1"/>
    <col min="78" max="78" width="9.21875" style="1" customWidth="1"/>
    <col min="79" max="16384" width="8.88671875" style="1"/>
  </cols>
  <sheetData>
    <row r="1" spans="1:78" x14ac:dyDescent="0.2">
      <c r="A1" s="3" t="s">
        <v>80</v>
      </c>
      <c r="B1" s="1" t="s">
        <v>81</v>
      </c>
      <c r="E1" s="5" t="s">
        <v>82</v>
      </c>
      <c r="M1" s="2" t="s">
        <v>212</v>
      </c>
      <c r="N1" s="2" t="s">
        <v>214</v>
      </c>
      <c r="O1" s="2" t="s">
        <v>220</v>
      </c>
      <c r="R1" s="2" t="s">
        <v>79</v>
      </c>
      <c r="U1" s="2" t="s">
        <v>221</v>
      </c>
      <c r="Y1" s="1" t="s">
        <v>107</v>
      </c>
      <c r="Z1" s="34" t="s">
        <v>83</v>
      </c>
      <c r="BK1" s="20"/>
      <c r="BZ1" s="4" t="s">
        <v>83</v>
      </c>
    </row>
    <row r="2" spans="1:78" x14ac:dyDescent="0.2">
      <c r="A2" s="3" t="s">
        <v>84</v>
      </c>
      <c r="C2" s="1" t="s">
        <v>78</v>
      </c>
      <c r="Q2" s="2" t="s">
        <v>215</v>
      </c>
      <c r="R2" s="2" t="s">
        <v>217</v>
      </c>
      <c r="S2" s="2" t="s">
        <v>235</v>
      </c>
      <c r="T2" s="2" t="s">
        <v>236</v>
      </c>
    </row>
    <row r="3" spans="1:78" ht="10.199999999999999" hidden="1" customHeight="1" outlineLevel="1" x14ac:dyDescent="0.2">
      <c r="A3" s="3" t="s">
        <v>85</v>
      </c>
      <c r="AA3" s="21" t="s">
        <v>149</v>
      </c>
    </row>
    <row r="4" spans="1:78" hidden="1" outlineLevel="1" x14ac:dyDescent="0.2">
      <c r="A4" s="1" t="s">
        <v>86</v>
      </c>
    </row>
    <row r="5" spans="1:78" hidden="1" outlineLevel="1" x14ac:dyDescent="0.2">
      <c r="A5" s="3" t="s">
        <v>87</v>
      </c>
    </row>
    <row r="6" spans="1:78" hidden="1" outlineLevel="1" x14ac:dyDescent="0.2">
      <c r="A6" s="1" t="s">
        <v>88</v>
      </c>
    </row>
    <row r="7" spans="1:78" collapsed="1" x14ac:dyDescent="0.2">
      <c r="A7" s="20"/>
      <c r="J7" s="2" t="s">
        <v>218</v>
      </c>
      <c r="K7" s="2" t="s">
        <v>219</v>
      </c>
    </row>
    <row r="8" spans="1:78" x14ac:dyDescent="0.2">
      <c r="A8" s="6" t="s">
        <v>89</v>
      </c>
    </row>
    <row r="9" spans="1:78" ht="10.8" outlineLevel="1" thickBot="1" x14ac:dyDescent="0.25">
      <c r="A9" s="7"/>
      <c r="B9" s="8" t="s">
        <v>90</v>
      </c>
      <c r="C9" s="8" t="s">
        <v>91</v>
      </c>
      <c r="D9" s="8" t="s">
        <v>92</v>
      </c>
      <c r="E9" s="8" t="s">
        <v>93</v>
      </c>
      <c r="F9" s="8" t="s">
        <v>94</v>
      </c>
      <c r="G9" s="8" t="s">
        <v>95</v>
      </c>
      <c r="H9" s="8" t="str">
        <f>"t("&amp;TEXT((1-I10)/2,"0.00%") &amp; ",230)"</f>
        <v>t(2.50%,230)</v>
      </c>
      <c r="I9" s="8" t="s">
        <v>96</v>
      </c>
    </row>
    <row r="10" spans="1:78" outlineLevel="1" x14ac:dyDescent="0.2">
      <c r="B10" s="9">
        <f xml:space="preserve"> 1 - C34 / C35</f>
        <v>0.97674588359749659</v>
      </c>
      <c r="C10" s="9">
        <f>1-D10^2/E10^2</f>
        <v>0.97522931078863762</v>
      </c>
      <c r="D10" s="9">
        <f xml:space="preserve"> SQRT(D34)</f>
        <v>6.1515053173123127E-2</v>
      </c>
      <c r="E10" s="9">
        <v>0.39085201794520669</v>
      </c>
      <c r="F10" s="10">
        <v>246</v>
      </c>
      <c r="G10" s="10">
        <v>200</v>
      </c>
      <c r="H10" s="1">
        <f>TINV(1 - $I$10, F10 - 15 - 1)</f>
        <v>1.9703317732750787</v>
      </c>
      <c r="I10" s="11">
        <v>0.95</v>
      </c>
    </row>
    <row r="11" spans="1:78" x14ac:dyDescent="0.2">
      <c r="A11" s="20"/>
    </row>
    <row r="12" spans="1:78" x14ac:dyDescent="0.2">
      <c r="A12" s="6" t="s">
        <v>97</v>
      </c>
    </row>
    <row r="13" spans="1:78" ht="10.8" outlineLevel="1" thickBot="1" x14ac:dyDescent="0.25">
      <c r="A13" s="12" t="s">
        <v>98</v>
      </c>
      <c r="B13" s="12" t="s">
        <v>99</v>
      </c>
      <c r="C13" s="12" t="s">
        <v>100</v>
      </c>
      <c r="D13" s="12" t="s">
        <v>101</v>
      </c>
      <c r="E13" s="12" t="s">
        <v>102</v>
      </c>
      <c r="F13" s="12" t="str">
        <f>IF($I$10&gt;99%,("Lower"&amp;TEXT($I$10,"0.0%")),("Lower"&amp;TEXT($I$10,"0%")))</f>
        <v>Lower95%</v>
      </c>
      <c r="G13" s="12" t="str">
        <f>IF($I$10&gt;99%,("Upper"&amp;TEXT($I$10,"0.0%")),("Upper"&amp;TEXT($I$10,"0%")))</f>
        <v>Upper95%</v>
      </c>
      <c r="H13" s="12" t="s">
        <v>104</v>
      </c>
      <c r="I13" s="12" t="s">
        <v>103</v>
      </c>
    </row>
    <row r="14" spans="1:78" outlineLevel="1" x14ac:dyDescent="0.2">
      <c r="A14" s="13" t="s">
        <v>105</v>
      </c>
      <c r="B14" s="9">
        <v>8.2624889816208675</v>
      </c>
      <c r="C14" s="9">
        <v>3.4873370076463565E-2</v>
      </c>
      <c r="D14" s="9">
        <f>IF(C14&lt;&gt;0,(B14 - 0) / C14, 0)</f>
        <v>236.92831990439936</v>
      </c>
      <c r="E14" s="9">
        <f>IF(C14&lt;&gt;0,TDIST(ABS(D14),$F$10 - 16,2),0)</f>
        <v>8.9963460231991975E-277</v>
      </c>
      <c r="F14" s="9">
        <f>B14 - TINV(1 - $I$10, $F$10 - 16) * C14</f>
        <v>8.1937768725180309</v>
      </c>
      <c r="G14" s="9">
        <f>B14 + TINV(1 - $I$10, $F$10 - 16) * C14</f>
        <v>8.3312010907237042</v>
      </c>
      <c r="H14" s="9">
        <v>0</v>
      </c>
      <c r="I14" s="9">
        <v>0</v>
      </c>
    </row>
    <row r="15" spans="1:78" outlineLevel="1" x14ac:dyDescent="0.2">
      <c r="A15" s="13" t="s">
        <v>76</v>
      </c>
      <c r="B15" s="9">
        <v>-0.22471063362702801</v>
      </c>
      <c r="C15" s="9">
        <v>2.0927955707741579E-2</v>
      </c>
      <c r="D15" s="35">
        <f t="shared" ref="D15:D29" si="0">IF(C15&lt;&gt;0,(B15 - 0) / C15, 0)</f>
        <v>-10.737342756507461</v>
      </c>
      <c r="E15" s="9">
        <f t="shared" ref="E15:E29" si="1">IF(C15&lt;&gt;0,TDIST(ABS(D15),$F$10 - 16,2),0)</f>
        <v>4.5983911723793713E-22</v>
      </c>
      <c r="F15" s="9">
        <f t="shared" ref="F15:F29" si="2">B15 - TINV(1 - $I$10, $F$10 - 16) * C15</f>
        <v>-0.26594564970768475</v>
      </c>
      <c r="G15" s="9">
        <f t="shared" ref="G15:G29" si="3">B15 + TINV(1 - $I$10, $F$10 - 16) * C15</f>
        <v>-0.18347561754637123</v>
      </c>
      <c r="H15" s="9">
        <v>94.505971439132537</v>
      </c>
      <c r="I15" s="35">
        <f>B15*1.82558130378498/$E$10</f>
        <v>-1.0495725048775066</v>
      </c>
    </row>
    <row r="16" spans="1:78" outlineLevel="1" x14ac:dyDescent="0.2">
      <c r="A16" s="13" t="s">
        <v>77</v>
      </c>
      <c r="B16" s="9">
        <v>0.95763627859971978</v>
      </c>
      <c r="C16" s="9">
        <v>4.7614713912229982E-2</v>
      </c>
      <c r="D16" s="36">
        <f t="shared" si="0"/>
        <v>20.112192217829289</v>
      </c>
      <c r="E16" s="9">
        <f t="shared" si="1"/>
        <v>1.3688156231599038E-52</v>
      </c>
      <c r="F16" s="9">
        <f t="shared" si="2"/>
        <v>0.8638194949030501</v>
      </c>
      <c r="G16" s="9">
        <f t="shared" si="3"/>
        <v>1.0514530622963894</v>
      </c>
      <c r="H16" s="9">
        <v>95.19532514922669</v>
      </c>
      <c r="I16" s="36">
        <f>B16*0.805313525164852/$E$10</f>
        <v>1.973118755787016</v>
      </c>
    </row>
    <row r="17" spans="1:9" outlineLevel="1" x14ac:dyDescent="0.2">
      <c r="A17" s="13" t="s">
        <v>20</v>
      </c>
      <c r="B17" s="9">
        <v>-8.6352607519463151E-2</v>
      </c>
      <c r="C17" s="9">
        <v>1.3446001165529393E-2</v>
      </c>
      <c r="D17" s="37">
        <f t="shared" si="0"/>
        <v>-6.4221776018315033</v>
      </c>
      <c r="E17" s="9">
        <f t="shared" si="1"/>
        <v>7.6197292570165338E-10</v>
      </c>
      <c r="F17" s="9">
        <f t="shared" si="2"/>
        <v>-0.11284569083939945</v>
      </c>
      <c r="G17" s="9">
        <f t="shared" si="3"/>
        <v>-5.9859524199526851E-2</v>
      </c>
      <c r="H17" s="9">
        <v>2.5273524149423969</v>
      </c>
      <c r="I17" s="38">
        <f>B17*0.464663029028431/$E$10</f>
        <v>-0.10265998979726926</v>
      </c>
    </row>
    <row r="18" spans="1:9" outlineLevel="1" x14ac:dyDescent="0.2">
      <c r="A18" s="13" t="s">
        <v>21</v>
      </c>
      <c r="B18" s="9">
        <v>-0.16832254087618301</v>
      </c>
      <c r="C18" s="9">
        <v>1.3354516416579454E-2</v>
      </c>
      <c r="D18" s="35">
        <f t="shared" si="0"/>
        <v>-12.604165933497436</v>
      </c>
      <c r="E18" s="9">
        <f t="shared" si="1"/>
        <v>4.832286954671926E-28</v>
      </c>
      <c r="F18" s="9">
        <f t="shared" si="2"/>
        <v>-0.19463536888849314</v>
      </c>
      <c r="G18" s="9">
        <f t="shared" si="3"/>
        <v>-0.14200971286387287</v>
      </c>
      <c r="H18" s="9">
        <v>2.5919350513943966</v>
      </c>
      <c r="I18" s="39">
        <f>B18*0.473786031786198/$E$10</f>
        <v>-0.20403852363652578</v>
      </c>
    </row>
    <row r="19" spans="1:9" outlineLevel="1" x14ac:dyDescent="0.2">
      <c r="A19" s="13" t="s">
        <v>22</v>
      </c>
      <c r="B19" s="9">
        <v>9.8743840253892531E-2</v>
      </c>
      <c r="C19" s="9">
        <v>1.4822566481536393E-2</v>
      </c>
      <c r="D19" s="40">
        <f t="shared" si="0"/>
        <v>6.6617235535352108</v>
      </c>
      <c r="E19" s="9">
        <f t="shared" si="1"/>
        <v>1.9742757403571152E-10</v>
      </c>
      <c r="F19" s="9">
        <f t="shared" si="2"/>
        <v>6.953846655383919E-2</v>
      </c>
      <c r="G19" s="9">
        <f t="shared" si="3"/>
        <v>0.12794921395394587</v>
      </c>
      <c r="H19" s="9">
        <v>1.658984935948268</v>
      </c>
      <c r="I19" s="41">
        <f>B19*0.341504299621586/$E$10</f>
        <v>8.6276760665410526E-2</v>
      </c>
    </row>
    <row r="20" spans="1:9" outlineLevel="1" x14ac:dyDescent="0.2">
      <c r="A20" s="13" t="s">
        <v>12</v>
      </c>
      <c r="B20" s="9">
        <v>0.52374321996035844</v>
      </c>
      <c r="C20" s="9">
        <v>1.4069799695052978E-2</v>
      </c>
      <c r="D20" s="36">
        <f t="shared" si="0"/>
        <v>37.224639391597705</v>
      </c>
      <c r="E20" s="9">
        <f t="shared" si="1"/>
        <v>2.4641582907138713E-99</v>
      </c>
      <c r="F20" s="9">
        <f t="shared" si="2"/>
        <v>0.49602104657757956</v>
      </c>
      <c r="G20" s="9">
        <f t="shared" si="3"/>
        <v>0.55146539334313738</v>
      </c>
      <c r="H20" s="9">
        <v>1.4562692068538103</v>
      </c>
      <c r="I20" s="42">
        <f>B20*0.337078676542325/$E$10</f>
        <v>0.4516867339213862</v>
      </c>
    </row>
    <row r="21" spans="1:9" outlineLevel="1" x14ac:dyDescent="0.2">
      <c r="A21" s="13" t="s">
        <v>13</v>
      </c>
      <c r="B21" s="9">
        <v>0.35983478102497185</v>
      </c>
      <c r="C21" s="9">
        <v>1.3199829718873976E-2</v>
      </c>
      <c r="D21" s="36">
        <f t="shared" si="0"/>
        <v>27.260562347289728</v>
      </c>
      <c r="E21" s="9">
        <f t="shared" si="1"/>
        <v>5.4601838831365329E-74</v>
      </c>
      <c r="F21" s="9">
        <f t="shared" si="2"/>
        <v>0.33382673712805383</v>
      </c>
      <c r="G21" s="9">
        <f t="shared" si="3"/>
        <v>0.38584282492188987</v>
      </c>
      <c r="H21" s="9">
        <v>1.382258414936534</v>
      </c>
      <c r="I21" s="43">
        <f>B21*0.350045625033524/$E$10</f>
        <v>0.32226670210091013</v>
      </c>
    </row>
    <row r="22" spans="1:9" outlineLevel="1" x14ac:dyDescent="0.2">
      <c r="A22" s="13" t="s">
        <v>14</v>
      </c>
      <c r="B22" s="9">
        <v>0.25288601037621428</v>
      </c>
      <c r="C22" s="9">
        <v>1.2285624304914915E-2</v>
      </c>
      <c r="D22" s="36">
        <f t="shared" si="0"/>
        <v>20.583895787456743</v>
      </c>
      <c r="E22" s="9">
        <f t="shared" si="1"/>
        <v>4.4073424052859677E-54</v>
      </c>
      <c r="F22" s="9">
        <f t="shared" si="2"/>
        <v>0.22867925445371987</v>
      </c>
      <c r="G22" s="9">
        <f t="shared" si="3"/>
        <v>0.27709276629870871</v>
      </c>
      <c r="H22" s="9">
        <v>1.4411214826687275</v>
      </c>
      <c r="I22" s="44">
        <f>B22*0.384017863640684/$E$10</f>
        <v>0.24846422940281157</v>
      </c>
    </row>
    <row r="23" spans="1:9" outlineLevel="1" x14ac:dyDescent="0.2">
      <c r="A23" s="13" t="s">
        <v>15</v>
      </c>
      <c r="B23" s="9">
        <v>0.11980107627495323</v>
      </c>
      <c r="C23" s="9">
        <v>1.087156403438079E-2</v>
      </c>
      <c r="D23" s="36">
        <f t="shared" si="0"/>
        <v>11.019672596885616</v>
      </c>
      <c r="E23" s="9">
        <f t="shared" si="1"/>
        <v>5.9520014989360104E-23</v>
      </c>
      <c r="F23" s="9">
        <f t="shared" si="2"/>
        <v>9.838048823281817E-2</v>
      </c>
      <c r="G23" s="9">
        <f t="shared" si="3"/>
        <v>0.1412216643170883</v>
      </c>
      <c r="H23" s="9">
        <v>1.5906253023981987</v>
      </c>
      <c r="I23" s="45">
        <f>B23*0.455921713957931/$E$10</f>
        <v>0.13974575931942262</v>
      </c>
    </row>
    <row r="24" spans="1:9" outlineLevel="1" x14ac:dyDescent="0.2">
      <c r="A24" s="13" t="s">
        <v>106</v>
      </c>
      <c r="B24" s="9">
        <v>0.22746355003322694</v>
      </c>
      <c r="C24" s="9">
        <v>1.9387483449095091E-2</v>
      </c>
      <c r="D24" s="36">
        <f t="shared" si="0"/>
        <v>11.732494866106192</v>
      </c>
      <c r="E24" s="9">
        <f t="shared" si="1"/>
        <v>3.1943934992418748E-25</v>
      </c>
      <c r="F24" s="9">
        <f t="shared" si="2"/>
        <v>0.18926377538963016</v>
      </c>
      <c r="G24" s="9">
        <f t="shared" si="3"/>
        <v>0.26566332467682369</v>
      </c>
      <c r="H24" s="9">
        <v>1.3990982213966998</v>
      </c>
      <c r="I24" s="45">
        <f>B24*0.239773412201199/$E$10</f>
        <v>0.13954056532595635</v>
      </c>
    </row>
    <row r="25" spans="1:9" outlineLevel="1" x14ac:dyDescent="0.2">
      <c r="A25" s="13" t="s">
        <v>1</v>
      </c>
      <c r="B25" s="9">
        <v>-5.1508573697806259E-2</v>
      </c>
      <c r="C25" s="9">
        <v>1.1842350469082294E-2</v>
      </c>
      <c r="D25" s="46">
        <f t="shared" si="0"/>
        <v>-4.349522827607875</v>
      </c>
      <c r="E25" s="9">
        <f t="shared" si="1"/>
        <v>2.0510728380495833E-5</v>
      </c>
      <c r="F25" s="9">
        <f t="shared" si="2"/>
        <v>-7.4841933097298141E-2</v>
      </c>
      <c r="G25" s="9">
        <f t="shared" si="3"/>
        <v>-2.8175214298314384E-2</v>
      </c>
      <c r="H25" s="9">
        <v>2.2304182835859634</v>
      </c>
      <c r="I25" s="47">
        <f>B25*0.495625462726781/$E$10</f>
        <v>-6.5316179784827455E-2</v>
      </c>
    </row>
    <row r="26" spans="1:9" outlineLevel="1" x14ac:dyDescent="0.2">
      <c r="A26" s="13" t="s">
        <v>2</v>
      </c>
      <c r="B26" s="9">
        <v>6.3923114569778325E-2</v>
      </c>
      <c r="C26" s="9">
        <v>1.6154519625258532E-2</v>
      </c>
      <c r="D26" s="48">
        <f t="shared" si="0"/>
        <v>3.956980216844753</v>
      </c>
      <c r="E26" s="9">
        <f t="shared" si="1"/>
        <v>1.0115458918380161E-4</v>
      </c>
      <c r="F26" s="9">
        <f t="shared" si="2"/>
        <v>3.2093351270135621E-2</v>
      </c>
      <c r="G26" s="9">
        <f t="shared" si="3"/>
        <v>9.5752877869421021E-2</v>
      </c>
      <c r="H26" s="9">
        <v>1.4378807879795787</v>
      </c>
      <c r="I26" s="49">
        <f>B26*0.291719696997068/$E$10</f>
        <v>4.7710209381645809E-2</v>
      </c>
    </row>
    <row r="27" spans="1:9" outlineLevel="1" x14ac:dyDescent="0.2">
      <c r="A27" s="13" t="s">
        <v>3</v>
      </c>
      <c r="B27" s="9">
        <v>0.12803507742482401</v>
      </c>
      <c r="C27" s="9">
        <v>1.3744978512441924E-2</v>
      </c>
      <c r="D27" s="36">
        <f t="shared" si="0"/>
        <v>9.3150438401141873</v>
      </c>
      <c r="E27" s="9">
        <f t="shared" si="1"/>
        <v>1.023509250403169E-17</v>
      </c>
      <c r="F27" s="9">
        <f t="shared" si="2"/>
        <v>0.10095290953877646</v>
      </c>
      <c r="G27" s="9">
        <f t="shared" si="3"/>
        <v>0.15511724531087157</v>
      </c>
      <c r="H27" s="9">
        <v>1.8038244190366248</v>
      </c>
      <c r="I27" s="50">
        <f>B27*0.384017863640684/$E$10</f>
        <v>0.12579634912015034</v>
      </c>
    </row>
    <row r="28" spans="1:9" outlineLevel="1" x14ac:dyDescent="0.2">
      <c r="A28" s="13" t="s">
        <v>4</v>
      </c>
      <c r="B28" s="9">
        <v>-0.22373952430763569</v>
      </c>
      <c r="C28" s="9">
        <v>1.8326932820391842E-2</v>
      </c>
      <c r="D28" s="35">
        <f t="shared" si="0"/>
        <v>-12.208236178979565</v>
      </c>
      <c r="E28" s="9">
        <f t="shared" si="1"/>
        <v>9.3376353312702362E-27</v>
      </c>
      <c r="F28" s="9">
        <f t="shared" si="2"/>
        <v>-0.25984966235033158</v>
      </c>
      <c r="G28" s="9">
        <f t="shared" si="3"/>
        <v>-0.1876293862649398</v>
      </c>
      <c r="H28" s="9">
        <v>1.4807747944410183</v>
      </c>
      <c r="I28" s="51">
        <f>B28*0.260947463860013/$E$10</f>
        <v>-0.14937689650487648</v>
      </c>
    </row>
    <row r="29" spans="1:9" outlineLevel="1" x14ac:dyDescent="0.2">
      <c r="A29" s="13" t="s">
        <v>5</v>
      </c>
      <c r="B29" s="9">
        <v>-0.11667133170151438</v>
      </c>
      <c r="C29" s="9">
        <v>1.9590168964574883E-2</v>
      </c>
      <c r="D29" s="52">
        <f t="shared" si="0"/>
        <v>-5.9556061978072989</v>
      </c>
      <c r="E29" s="9">
        <f t="shared" si="1"/>
        <v>9.6240237443136486E-9</v>
      </c>
      <c r="F29" s="9">
        <f t="shared" si="2"/>
        <v>-0.15527046405624362</v>
      </c>
      <c r="G29" s="9">
        <f t="shared" si="3"/>
        <v>-7.8072199346785137E-2</v>
      </c>
      <c r="H29" s="9">
        <v>1.2487563864083659</v>
      </c>
      <c r="I29" s="53">
        <f>B29*0.224181123293528/$E$10</f>
        <v>-6.6919214935878935E-2</v>
      </c>
    </row>
    <row r="30" spans="1:9" x14ac:dyDescent="0.2">
      <c r="A30" s="20"/>
    </row>
    <row r="31" spans="1:9" x14ac:dyDescent="0.2">
      <c r="A31" s="6" t="s">
        <v>108</v>
      </c>
    </row>
    <row r="32" spans="1:9" ht="10.8" hidden="1" outlineLevel="1" thickBot="1" x14ac:dyDescent="0.25">
      <c r="A32" s="14" t="s">
        <v>109</v>
      </c>
      <c r="B32" s="8" t="s">
        <v>113</v>
      </c>
      <c r="C32" s="8" t="s">
        <v>114</v>
      </c>
      <c r="D32" s="8" t="s">
        <v>115</v>
      </c>
      <c r="E32" s="8" t="s">
        <v>116</v>
      </c>
      <c r="F32" s="8" t="s">
        <v>102</v>
      </c>
      <c r="G32" s="7"/>
      <c r="H32" s="7"/>
      <c r="I32" s="8" t="s">
        <v>117</v>
      </c>
    </row>
    <row r="33" spans="1:9" hidden="1" outlineLevel="1" x14ac:dyDescent="0.2">
      <c r="A33" s="1" t="s">
        <v>110</v>
      </c>
      <c r="B33" s="10">
        <v>15</v>
      </c>
      <c r="C33" s="9">
        <f>C35 - C34</f>
        <v>36.557155076915649</v>
      </c>
      <c r="D33" s="9">
        <f>C33/B33</f>
        <v>2.4371436717943764</v>
      </c>
      <c r="E33" s="9">
        <f>D33/D34</f>
        <v>644.04813134715755</v>
      </c>
      <c r="F33" s="9">
        <f>FDIST(E33,15,230)</f>
        <v>1.9691707281487175E-178</v>
      </c>
      <c r="I33" s="9">
        <v>9.5373906141054405</v>
      </c>
    </row>
    <row r="34" spans="1:9" hidden="1" outlineLevel="1" x14ac:dyDescent="0.2">
      <c r="A34" s="1" t="s">
        <v>111</v>
      </c>
      <c r="B34" s="10">
        <v>230</v>
      </c>
      <c r="C34" s="9">
        <v>0.87034340638519803</v>
      </c>
      <c r="D34" s="15">
        <f>C34/B34</f>
        <v>3.7841017668921654E-3</v>
      </c>
    </row>
    <row r="35" spans="1:9" hidden="1" outlineLevel="1" x14ac:dyDescent="0.2">
      <c r="A35" s="1" t="s">
        <v>112</v>
      </c>
      <c r="B35" s="10">
        <f>B33 + B34</f>
        <v>245</v>
      </c>
      <c r="C35" s="9">
        <v>37.427498483300845</v>
      </c>
    </row>
    <row r="36" spans="1:9" collapsed="1" x14ac:dyDescent="0.2">
      <c r="A36" s="20"/>
    </row>
    <row r="37" spans="1:9" x14ac:dyDescent="0.2">
      <c r="A37" s="6" t="s">
        <v>118</v>
      </c>
    </row>
    <row r="38" spans="1:9" ht="10.8" outlineLevel="1" thickBot="1" x14ac:dyDescent="0.25">
      <c r="A38" s="7"/>
      <c r="B38" s="8" t="s">
        <v>121</v>
      </c>
      <c r="C38" s="8" t="s">
        <v>122</v>
      </c>
      <c r="D38" s="8" t="s">
        <v>123</v>
      </c>
      <c r="E38" s="8" t="s">
        <v>124</v>
      </c>
      <c r="F38" s="8" t="s">
        <v>125</v>
      </c>
      <c r="G38" s="8" t="s">
        <v>119</v>
      </c>
      <c r="H38" s="8" t="s">
        <v>126</v>
      </c>
      <c r="I38" s="7"/>
    </row>
    <row r="39" spans="1:9" outlineLevel="1" x14ac:dyDescent="0.2">
      <c r="A39" s="1" t="s">
        <v>120</v>
      </c>
      <c r="B39" s="9">
        <v>-5.4157220713422269E-16</v>
      </c>
      <c r="C39" s="9">
        <v>5.9480932463850111E-2</v>
      </c>
      <c r="D39" s="9">
        <v>4.4377095487326032E-2</v>
      </c>
      <c r="E39" s="9">
        <v>-0.18456904913038308</v>
      </c>
      <c r="F39" s="9">
        <v>0.26109473537928096</v>
      </c>
      <c r="G39" s="11">
        <v>4.6379050609710488E-3</v>
      </c>
      <c r="H39" s="16" t="s">
        <v>127</v>
      </c>
    </row>
    <row r="40" spans="1:9" outlineLevel="1" x14ac:dyDescent="0.2"/>
    <row r="41" spans="1:9" x14ac:dyDescent="0.2">
      <c r="A41" s="20"/>
    </row>
    <row r="42" spans="1:9" x14ac:dyDescent="0.2">
      <c r="A42" s="6" t="s">
        <v>128</v>
      </c>
    </row>
    <row r="43" spans="1:9" ht="10.8" hidden="1" outlineLevel="1" thickBot="1" x14ac:dyDescent="0.25">
      <c r="A43" s="17" t="s">
        <v>98</v>
      </c>
      <c r="B43" s="7" t="s">
        <v>129</v>
      </c>
    </row>
    <row r="44" spans="1:9" ht="10.8" hidden="1" outlineLevel="1" thickBot="1" x14ac:dyDescent="0.25">
      <c r="A44" s="16" t="s">
        <v>105</v>
      </c>
      <c r="B44" s="18">
        <v>1</v>
      </c>
      <c r="C44" s="19" t="s">
        <v>130</v>
      </c>
    </row>
    <row r="45" spans="1:9" ht="10.8" hidden="1" outlineLevel="1" thickBot="1" x14ac:dyDescent="0.25">
      <c r="A45" s="16" t="s">
        <v>76</v>
      </c>
      <c r="B45" s="18">
        <v>0.85991617575897283</v>
      </c>
      <c r="C45" s="18">
        <v>1</v>
      </c>
      <c r="D45" s="19" t="s">
        <v>131</v>
      </c>
    </row>
    <row r="46" spans="1:9" ht="10.8" hidden="1" outlineLevel="1" thickBot="1" x14ac:dyDescent="0.25">
      <c r="A46" s="16" t="s">
        <v>77</v>
      </c>
      <c r="B46" s="18">
        <v>-0.88086900845924843</v>
      </c>
      <c r="C46" s="54">
        <v>-0.99384054218088136</v>
      </c>
      <c r="D46" s="18">
        <v>1</v>
      </c>
      <c r="E46" s="19" t="s">
        <v>132</v>
      </c>
    </row>
    <row r="47" spans="1:9" ht="10.8" hidden="1" outlineLevel="1" thickBot="1" x14ac:dyDescent="0.25">
      <c r="A47" s="16" t="s">
        <v>20</v>
      </c>
      <c r="B47" s="18">
        <v>-9.1631021086630751E-2</v>
      </c>
      <c r="C47" s="55">
        <v>0.13782504671771789</v>
      </c>
      <c r="D47" s="56">
        <v>-0.15877250853652941</v>
      </c>
      <c r="E47" s="18">
        <v>1</v>
      </c>
      <c r="F47" s="19" t="s">
        <v>133</v>
      </c>
    </row>
    <row r="48" spans="1:9" ht="10.8" hidden="1" outlineLevel="1" thickBot="1" x14ac:dyDescent="0.25">
      <c r="A48" s="16" t="s">
        <v>21</v>
      </c>
      <c r="B48" s="18">
        <v>-0.12328073184498561</v>
      </c>
      <c r="C48" s="57">
        <v>0.14765314844060842</v>
      </c>
      <c r="D48" s="58">
        <v>-0.16812515520037113</v>
      </c>
      <c r="E48" s="59">
        <v>0.72085921264568198</v>
      </c>
      <c r="F48" s="18">
        <v>1</v>
      </c>
      <c r="G48" s="19" t="s">
        <v>134</v>
      </c>
    </row>
    <row r="49" spans="1:17" ht="10.8" hidden="1" outlineLevel="1" thickBot="1" x14ac:dyDescent="0.25">
      <c r="A49" s="16" t="s">
        <v>22</v>
      </c>
      <c r="B49" s="18">
        <v>-0.14987828452386229</v>
      </c>
      <c r="C49" s="60">
        <v>3.9684420674164125E-2</v>
      </c>
      <c r="D49" s="61">
        <v>-3.9965933813417023E-2</v>
      </c>
      <c r="E49" s="62">
        <v>0.49677444862895981</v>
      </c>
      <c r="F49" s="63">
        <v>0.50201473748952696</v>
      </c>
      <c r="G49" s="18">
        <v>1</v>
      </c>
      <c r="H49" s="19" t="s">
        <v>135</v>
      </c>
    </row>
    <row r="50" spans="1:17" ht="10.8" hidden="1" outlineLevel="1" thickBot="1" x14ac:dyDescent="0.25">
      <c r="A50" s="16" t="s">
        <v>12</v>
      </c>
      <c r="B50" s="18">
        <v>-0.17219147677469795</v>
      </c>
      <c r="C50" s="64">
        <v>7.9419145371228319E-3</v>
      </c>
      <c r="D50" s="64">
        <v>5.1691213313932787E-3</v>
      </c>
      <c r="E50" s="65">
        <v>8.0996297146707516E-2</v>
      </c>
      <c r="F50" s="66">
        <v>0.10282412977739955</v>
      </c>
      <c r="G50" s="67">
        <v>2.5377455196428755E-2</v>
      </c>
      <c r="H50" s="18">
        <v>1</v>
      </c>
      <c r="I50" s="19" t="s">
        <v>136</v>
      </c>
    </row>
    <row r="51" spans="1:17" ht="10.8" hidden="1" outlineLevel="1" thickBot="1" x14ac:dyDescent="0.25">
      <c r="A51" s="16" t="s">
        <v>13</v>
      </c>
      <c r="B51" s="18">
        <v>-0.14267515409669748</v>
      </c>
      <c r="C51" s="68">
        <v>-1.2976580977104083E-2</v>
      </c>
      <c r="D51" s="67">
        <v>2.2537258655525798E-2</v>
      </c>
      <c r="E51" s="69">
        <v>-0.10127121203311655</v>
      </c>
      <c r="F51" s="70">
        <v>-2.7948219293495329E-2</v>
      </c>
      <c r="G51" s="64">
        <v>5.9787786197963216E-3</v>
      </c>
      <c r="H51" s="71">
        <v>0.32808561023790028</v>
      </c>
      <c r="I51" s="18">
        <v>1</v>
      </c>
      <c r="J51" s="19" t="s">
        <v>137</v>
      </c>
    </row>
    <row r="52" spans="1:17" ht="10.8" hidden="1" outlineLevel="1" thickBot="1" x14ac:dyDescent="0.25">
      <c r="A52" s="16" t="s">
        <v>14</v>
      </c>
      <c r="B52" s="18">
        <v>-0.11975579782843801</v>
      </c>
      <c r="C52" s="72">
        <v>7.1717093718692268E-2</v>
      </c>
      <c r="D52" s="73">
        <v>-6.3118451118468227E-2</v>
      </c>
      <c r="E52" s="74">
        <v>4.6774200351116721E-2</v>
      </c>
      <c r="F52" s="75">
        <v>5.7911820077271935E-2</v>
      </c>
      <c r="G52" s="74">
        <v>5.4297220997570089E-2</v>
      </c>
      <c r="H52" s="76">
        <v>0.37149840087022296</v>
      </c>
      <c r="I52" s="77">
        <v>0.38369900402255941</v>
      </c>
      <c r="J52" s="18">
        <v>1</v>
      </c>
      <c r="K52" s="19" t="s">
        <v>138</v>
      </c>
    </row>
    <row r="53" spans="1:17" ht="10.8" hidden="1" outlineLevel="1" thickBot="1" x14ac:dyDescent="0.25">
      <c r="A53" s="16" t="s">
        <v>15</v>
      </c>
      <c r="B53" s="18">
        <v>-0.16639168839876453</v>
      </c>
      <c r="C53" s="67">
        <v>2.2063543006754196E-2</v>
      </c>
      <c r="D53" s="78">
        <v>-1.9424358439843217E-2</v>
      </c>
      <c r="E53" s="65">
        <v>8.0912135753437309E-2</v>
      </c>
      <c r="F53" s="65">
        <v>8.0549755027787759E-2</v>
      </c>
      <c r="G53" s="61">
        <v>-4.249609813374499E-2</v>
      </c>
      <c r="H53" s="79">
        <v>0.42491954320940734</v>
      </c>
      <c r="I53" s="80">
        <v>0.41913361901961105</v>
      </c>
      <c r="J53" s="81">
        <v>0.46368135738551364</v>
      </c>
      <c r="K53" s="18">
        <v>1</v>
      </c>
      <c r="L53" s="19" t="s">
        <v>139</v>
      </c>
    </row>
    <row r="54" spans="1:17" ht="10.8" hidden="1" outlineLevel="1" thickBot="1" x14ac:dyDescent="0.25">
      <c r="A54" s="16" t="s">
        <v>106</v>
      </c>
      <c r="B54" s="18">
        <v>-4.7408612655969261E-2</v>
      </c>
      <c r="C54" s="82">
        <v>8.4083319138879259E-2</v>
      </c>
      <c r="D54" s="69">
        <v>-0.10014698140415358</v>
      </c>
      <c r="E54" s="80">
        <v>0.41967936917244653</v>
      </c>
      <c r="F54" s="80">
        <v>0.41522565591763166</v>
      </c>
      <c r="G54" s="83">
        <v>0.34279946259012484</v>
      </c>
      <c r="H54" s="68">
        <v>-1.0760456252970946E-2</v>
      </c>
      <c r="I54" s="64">
        <v>5.7986737571216326E-3</v>
      </c>
      <c r="J54" s="66">
        <v>0.10668014777274759</v>
      </c>
      <c r="K54" s="66">
        <v>0.10584341035543704</v>
      </c>
      <c r="L54" s="18">
        <v>1</v>
      </c>
      <c r="M54" s="19" t="s">
        <v>140</v>
      </c>
    </row>
    <row r="55" spans="1:17" ht="10.8" hidden="1" outlineLevel="1" thickBot="1" x14ac:dyDescent="0.25">
      <c r="A55" s="16" t="s">
        <v>1</v>
      </c>
      <c r="B55" s="18">
        <v>-0.29894612090676664</v>
      </c>
      <c r="C55" s="78">
        <v>-2.7650698873012733E-2</v>
      </c>
      <c r="D55" s="84">
        <v>3.1974429350702722E-2</v>
      </c>
      <c r="E55" s="66">
        <v>0.10652957440454221</v>
      </c>
      <c r="F55" s="85">
        <v>0.21393769935228488</v>
      </c>
      <c r="G55" s="86">
        <v>-6.3948040584426463E-2</v>
      </c>
      <c r="H55" s="64">
        <v>9.3046881513315894E-4</v>
      </c>
      <c r="I55" s="87">
        <v>-7.409538652202112E-2</v>
      </c>
      <c r="J55" s="78">
        <v>-2.4871097489716384E-2</v>
      </c>
      <c r="K55" s="88">
        <v>1.4623546054747758E-2</v>
      </c>
      <c r="L55" s="70">
        <v>-3.2986980592619009E-2</v>
      </c>
      <c r="M55" s="18">
        <v>1</v>
      </c>
      <c r="N55" s="19" t="s">
        <v>141</v>
      </c>
    </row>
    <row r="56" spans="1:17" ht="10.8" hidden="1" outlineLevel="1" thickBot="1" x14ac:dyDescent="0.25">
      <c r="A56" s="16" t="s">
        <v>2</v>
      </c>
      <c r="B56" s="18">
        <v>-0.15688562558786745</v>
      </c>
      <c r="C56" s="89">
        <v>-7.2953669639703187E-3</v>
      </c>
      <c r="D56" s="88">
        <v>1.2656303205750669E-2</v>
      </c>
      <c r="E56" s="90">
        <v>-9.3310970930297152E-2</v>
      </c>
      <c r="F56" s="68">
        <v>-1.7209960000263362E-2</v>
      </c>
      <c r="G56" s="67">
        <v>2.5633186543358038E-2</v>
      </c>
      <c r="H56" s="90">
        <v>-9.447651029736788E-2</v>
      </c>
      <c r="I56" s="88">
        <v>9.924556214567044E-3</v>
      </c>
      <c r="J56" s="64">
        <v>9.1655876103951418E-3</v>
      </c>
      <c r="K56" s="86">
        <v>-6.4288754254806832E-2</v>
      </c>
      <c r="L56" s="70">
        <v>-3.3850543929631258E-2</v>
      </c>
      <c r="M56" s="91">
        <v>0.45819681111613925</v>
      </c>
      <c r="N56" s="18">
        <v>1</v>
      </c>
      <c r="O56" s="19" t="s">
        <v>142</v>
      </c>
    </row>
    <row r="57" spans="1:17" ht="10.8" hidden="1" outlineLevel="1" thickBot="1" x14ac:dyDescent="0.25">
      <c r="A57" s="16" t="s">
        <v>3</v>
      </c>
      <c r="B57" s="18">
        <v>-0.27945442934661324</v>
      </c>
      <c r="C57" s="92">
        <v>-0.14455739116131552</v>
      </c>
      <c r="D57" s="55">
        <v>0.1363880744669056</v>
      </c>
      <c r="E57" s="93">
        <v>-0.14083294485304154</v>
      </c>
      <c r="F57" s="68">
        <v>-1.0846409228667343E-2</v>
      </c>
      <c r="G57" s="89">
        <v>-6.7193585051081805E-4</v>
      </c>
      <c r="H57" s="67">
        <v>2.7271340134598594E-2</v>
      </c>
      <c r="I57" s="89">
        <v>-7.6721945638164183E-3</v>
      </c>
      <c r="J57" s="84">
        <v>3.3404821624878775E-2</v>
      </c>
      <c r="K57" s="86">
        <v>-6.5071767454487589E-2</v>
      </c>
      <c r="L57" s="89">
        <v>-8.6668614542719027E-3</v>
      </c>
      <c r="M57" s="94">
        <v>0.53873063766601081</v>
      </c>
      <c r="N57" s="80">
        <v>0.4186433352123089</v>
      </c>
      <c r="O57" s="18">
        <v>1</v>
      </c>
      <c r="P57" s="19" t="s">
        <v>143</v>
      </c>
    </row>
    <row r="58" spans="1:17" ht="10.8" hidden="1" outlineLevel="1" thickBot="1" x14ac:dyDescent="0.25">
      <c r="A58" s="16" t="s">
        <v>4</v>
      </c>
      <c r="B58" s="18">
        <v>-0.10872487549273931</v>
      </c>
      <c r="C58" s="84">
        <v>3.3607690686245591E-2</v>
      </c>
      <c r="D58" s="61">
        <v>-4.4217446976170471E-2</v>
      </c>
      <c r="E58" s="95">
        <v>9.7593659369127339E-2</v>
      </c>
      <c r="F58" s="96">
        <v>0.17473547869599965</v>
      </c>
      <c r="G58" s="60">
        <v>4.1386487116279007E-2</v>
      </c>
      <c r="H58" s="97">
        <v>-0.17694151212251968</v>
      </c>
      <c r="I58" s="70">
        <v>-3.3970471604555477E-2</v>
      </c>
      <c r="J58" s="78">
        <v>-2.7502265360115512E-2</v>
      </c>
      <c r="K58" s="87">
        <v>-7.8163250744281501E-2</v>
      </c>
      <c r="L58" s="98">
        <v>-8.5280405506130086E-2</v>
      </c>
      <c r="M58" s="99">
        <v>0.46843317333957957</v>
      </c>
      <c r="N58" s="100">
        <v>0.31977377860470141</v>
      </c>
      <c r="O58" s="101">
        <v>0.34720518576711445</v>
      </c>
      <c r="P58" s="18">
        <v>1</v>
      </c>
      <c r="Q58" s="19" t="s">
        <v>144</v>
      </c>
    </row>
    <row r="59" spans="1:17" hidden="1" outlineLevel="1" x14ac:dyDescent="0.2">
      <c r="A59" s="16" t="s">
        <v>5</v>
      </c>
      <c r="B59" s="18">
        <v>-0.13313448837094344</v>
      </c>
      <c r="C59" s="78">
        <v>-2.3388816990207277E-2</v>
      </c>
      <c r="D59" s="67">
        <v>2.3144711086218964E-2</v>
      </c>
      <c r="E59" s="87">
        <v>-7.3095197954095956E-2</v>
      </c>
      <c r="F59" s="86">
        <v>-6.9075651459690468E-2</v>
      </c>
      <c r="G59" s="102">
        <v>-4.7787252867715589E-2</v>
      </c>
      <c r="H59" s="78">
        <v>-2.0646270050808171E-2</v>
      </c>
      <c r="I59" s="60">
        <v>4.1597101481945287E-2</v>
      </c>
      <c r="J59" s="64">
        <v>8.3778036635318784E-3</v>
      </c>
      <c r="K59" s="74">
        <v>5.0594702173054201E-2</v>
      </c>
      <c r="L59" s="89">
        <v>-9.2335904798820038E-3</v>
      </c>
      <c r="M59" s="103">
        <v>0.36423335542316126</v>
      </c>
      <c r="N59" s="104">
        <v>0.28189950936362917</v>
      </c>
      <c r="O59" s="71">
        <v>0.33054463327946015</v>
      </c>
      <c r="P59" s="105">
        <v>0.23369289082837674</v>
      </c>
      <c r="Q59" s="18">
        <v>1</v>
      </c>
    </row>
    <row r="60" spans="1:17" hidden="1" outlineLevel="1" x14ac:dyDescent="0.2">
      <c r="A60" s="1" t="s">
        <v>145</v>
      </c>
      <c r="C60" s="106"/>
    </row>
    <row r="61" spans="1:17" hidden="1" outlineLevel="1" x14ac:dyDescent="0.2">
      <c r="A61" s="1" t="s">
        <v>146</v>
      </c>
      <c r="C61" s="106"/>
    </row>
    <row r="62" spans="1:17" hidden="1" outlineLevel="1" x14ac:dyDescent="0.2">
      <c r="A62" s="1" t="s">
        <v>147</v>
      </c>
      <c r="C62" s="106"/>
    </row>
    <row r="63" spans="1:17" collapsed="1" x14ac:dyDescent="0.2">
      <c r="A63" s="20"/>
    </row>
    <row r="64" spans="1:17" x14ac:dyDescent="0.2">
      <c r="A64" s="6" t="s">
        <v>148</v>
      </c>
    </row>
    <row r="65" outlineLevel="1" x14ac:dyDescent="0.2"/>
    <row r="66" outlineLevel="1" x14ac:dyDescent="0.2"/>
    <row r="67" outlineLevel="1" x14ac:dyDescent="0.2"/>
    <row r="68" outlineLevel="1" x14ac:dyDescent="0.2"/>
    <row r="69" outlineLevel="1" x14ac:dyDescent="0.2"/>
    <row r="70" outlineLevel="1" x14ac:dyDescent="0.2"/>
    <row r="71" outlineLevel="1" x14ac:dyDescent="0.2"/>
    <row r="72" outlineLevel="1" x14ac:dyDescent="0.2"/>
    <row r="73" outlineLevel="1" x14ac:dyDescent="0.2"/>
    <row r="74" outlineLevel="1" x14ac:dyDescent="0.2"/>
    <row r="75" outlineLevel="1" x14ac:dyDescent="0.2"/>
    <row r="76" outlineLevel="1" x14ac:dyDescent="0.2"/>
    <row r="77" outlineLevel="1" x14ac:dyDescent="0.2"/>
    <row r="78" outlineLevel="1" x14ac:dyDescent="0.2"/>
    <row r="79" outlineLevel="1" x14ac:dyDescent="0.2"/>
    <row r="80" outlineLevel="1" x14ac:dyDescent="0.2"/>
    <row r="81" spans="1:1" outlineLevel="1" x14ac:dyDescent="0.2"/>
    <row r="82" spans="1:1" outlineLevel="1" x14ac:dyDescent="0.2"/>
    <row r="83" spans="1:1" outlineLevel="1" x14ac:dyDescent="0.2"/>
    <row r="84" spans="1:1" outlineLevel="1" x14ac:dyDescent="0.2"/>
    <row r="85" spans="1:1" x14ac:dyDescent="0.2">
      <c r="A85" s="33"/>
    </row>
    <row r="86" spans="1:1" x14ac:dyDescent="0.2">
      <c r="A86" s="6" t="s">
        <v>150</v>
      </c>
    </row>
    <row r="87" spans="1:1" outlineLevel="1" x14ac:dyDescent="0.2"/>
    <row r="88" spans="1:1" outlineLevel="1" x14ac:dyDescent="0.2"/>
    <row r="89" spans="1:1" outlineLevel="1" x14ac:dyDescent="0.2"/>
    <row r="90" spans="1:1" outlineLevel="1" x14ac:dyDescent="0.2"/>
    <row r="91" spans="1:1" outlineLevel="1" x14ac:dyDescent="0.2"/>
    <row r="92" spans="1:1" outlineLevel="1" x14ac:dyDescent="0.2"/>
    <row r="93" spans="1:1" outlineLevel="1" x14ac:dyDescent="0.2"/>
    <row r="94" spans="1:1" outlineLevel="1" x14ac:dyDescent="0.2"/>
    <row r="95" spans="1:1" outlineLevel="1" x14ac:dyDescent="0.2"/>
    <row r="96" spans="1:1" outlineLevel="1" x14ac:dyDescent="0.2"/>
    <row r="97" spans="1:1" outlineLevel="1" x14ac:dyDescent="0.2"/>
    <row r="98" spans="1:1" outlineLevel="1" x14ac:dyDescent="0.2"/>
    <row r="99" spans="1:1" outlineLevel="1" x14ac:dyDescent="0.2"/>
    <row r="100" spans="1:1" outlineLevel="1" x14ac:dyDescent="0.2"/>
    <row r="101" spans="1:1" outlineLevel="1" x14ac:dyDescent="0.2"/>
    <row r="102" spans="1:1" outlineLevel="1" x14ac:dyDescent="0.2"/>
    <row r="103" spans="1:1" outlineLevel="1" x14ac:dyDescent="0.2"/>
    <row r="104" spans="1:1" outlineLevel="1" x14ac:dyDescent="0.2"/>
    <row r="105" spans="1:1" outlineLevel="1" x14ac:dyDescent="0.2"/>
    <row r="106" spans="1:1" outlineLevel="1" x14ac:dyDescent="0.2"/>
    <row r="107" spans="1:1" x14ac:dyDescent="0.2">
      <c r="A107" s="33"/>
    </row>
    <row r="108" spans="1:1" x14ac:dyDescent="0.2">
      <c r="A108" s="6" t="s">
        <v>151</v>
      </c>
    </row>
    <row r="109" spans="1:1" outlineLevel="1" x14ac:dyDescent="0.2"/>
    <row r="110" spans="1:1" outlineLevel="1" x14ac:dyDescent="0.2"/>
    <row r="111" spans="1:1" outlineLevel="1" x14ac:dyDescent="0.2"/>
    <row r="112" spans="1:1" outlineLevel="1" x14ac:dyDescent="0.2"/>
    <row r="113" outlineLevel="1" x14ac:dyDescent="0.2"/>
    <row r="114" outlineLevel="1" x14ac:dyDescent="0.2"/>
    <row r="115" outlineLevel="1" x14ac:dyDescent="0.2"/>
    <row r="116" outlineLevel="1" x14ac:dyDescent="0.2"/>
    <row r="117" outlineLevel="1" x14ac:dyDescent="0.2"/>
    <row r="118" outlineLevel="1" x14ac:dyDescent="0.2"/>
    <row r="119" outlineLevel="1" x14ac:dyDescent="0.2"/>
    <row r="120" outlineLevel="1" x14ac:dyDescent="0.2"/>
    <row r="121" outlineLevel="1" x14ac:dyDescent="0.2"/>
    <row r="122" outlineLevel="1" x14ac:dyDescent="0.2"/>
    <row r="123" outlineLevel="1" x14ac:dyDescent="0.2"/>
    <row r="124" outlineLevel="1" x14ac:dyDescent="0.2"/>
    <row r="125" outlineLevel="1" x14ac:dyDescent="0.2"/>
    <row r="126" outlineLevel="1" x14ac:dyDescent="0.2"/>
    <row r="127" outlineLevel="1" x14ac:dyDescent="0.2"/>
    <row r="128" outlineLevel="1" x14ac:dyDescent="0.2"/>
    <row r="129" spans="1:1" x14ac:dyDescent="0.2">
      <c r="A129" s="33"/>
    </row>
    <row r="130" spans="1:1" x14ac:dyDescent="0.2">
      <c r="A130" s="6" t="s">
        <v>152</v>
      </c>
    </row>
    <row r="131" spans="1:1" outlineLevel="1" x14ac:dyDescent="0.2"/>
    <row r="132" spans="1:1" outlineLevel="1" x14ac:dyDescent="0.2"/>
    <row r="133" spans="1:1" outlineLevel="1" x14ac:dyDescent="0.2"/>
    <row r="134" spans="1:1" outlineLevel="1" x14ac:dyDescent="0.2"/>
    <row r="135" spans="1:1" outlineLevel="1" x14ac:dyDescent="0.2"/>
    <row r="136" spans="1:1" outlineLevel="1" x14ac:dyDescent="0.2"/>
    <row r="137" spans="1:1" outlineLevel="1" x14ac:dyDescent="0.2"/>
    <row r="138" spans="1:1" outlineLevel="1" x14ac:dyDescent="0.2"/>
    <row r="139" spans="1:1" outlineLevel="1" x14ac:dyDescent="0.2"/>
    <row r="140" spans="1:1" outlineLevel="1" x14ac:dyDescent="0.2"/>
    <row r="141" spans="1:1" outlineLevel="1" x14ac:dyDescent="0.2"/>
    <row r="142" spans="1:1" outlineLevel="1" x14ac:dyDescent="0.2"/>
    <row r="143" spans="1:1" outlineLevel="1" x14ac:dyDescent="0.2"/>
    <row r="144" spans="1:1" outlineLevel="1" x14ac:dyDescent="0.2"/>
    <row r="145" spans="1:1" outlineLevel="1" x14ac:dyDescent="0.2"/>
    <row r="146" spans="1:1" outlineLevel="1" x14ac:dyDescent="0.2"/>
    <row r="147" spans="1:1" outlineLevel="1" x14ac:dyDescent="0.2"/>
    <row r="148" spans="1:1" outlineLevel="1" x14ac:dyDescent="0.2"/>
    <row r="149" spans="1:1" outlineLevel="1" x14ac:dyDescent="0.2"/>
    <row r="150" spans="1:1" outlineLevel="1" x14ac:dyDescent="0.2"/>
    <row r="151" spans="1:1" x14ac:dyDescent="0.2">
      <c r="A151" s="33"/>
    </row>
    <row r="152" spans="1:1" x14ac:dyDescent="0.2">
      <c r="A152" s="6" t="s">
        <v>153</v>
      </c>
    </row>
    <row r="153" spans="1:1" outlineLevel="1" x14ac:dyDescent="0.2"/>
    <row r="154" spans="1:1" outlineLevel="1" x14ac:dyDescent="0.2"/>
    <row r="155" spans="1:1" outlineLevel="1" x14ac:dyDescent="0.2"/>
    <row r="156" spans="1:1" outlineLevel="1" x14ac:dyDescent="0.2"/>
    <row r="157" spans="1:1" outlineLevel="1" x14ac:dyDescent="0.2"/>
    <row r="158" spans="1:1" outlineLevel="1" x14ac:dyDescent="0.2"/>
    <row r="159" spans="1:1" outlineLevel="1" x14ac:dyDescent="0.2"/>
    <row r="160" spans="1:1" outlineLevel="1" x14ac:dyDescent="0.2"/>
    <row r="161" spans="1:1" outlineLevel="1" x14ac:dyDescent="0.2"/>
    <row r="162" spans="1:1" outlineLevel="1" x14ac:dyDescent="0.2"/>
    <row r="163" spans="1:1" outlineLevel="1" x14ac:dyDescent="0.2"/>
    <row r="164" spans="1:1" outlineLevel="1" x14ac:dyDescent="0.2"/>
    <row r="165" spans="1:1" outlineLevel="1" x14ac:dyDescent="0.2"/>
    <row r="166" spans="1:1" outlineLevel="1" x14ac:dyDescent="0.2"/>
    <row r="167" spans="1:1" outlineLevel="1" x14ac:dyDescent="0.2"/>
    <row r="168" spans="1:1" outlineLevel="1" x14ac:dyDescent="0.2"/>
    <row r="169" spans="1:1" outlineLevel="1" x14ac:dyDescent="0.2"/>
    <row r="170" spans="1:1" outlineLevel="1" x14ac:dyDescent="0.2"/>
    <row r="171" spans="1:1" outlineLevel="1" x14ac:dyDescent="0.2"/>
    <row r="172" spans="1:1" outlineLevel="1" x14ac:dyDescent="0.2"/>
    <row r="173" spans="1:1" x14ac:dyDescent="0.2">
      <c r="A173" s="33"/>
    </row>
    <row r="174" spans="1:1" x14ac:dyDescent="0.2">
      <c r="A174" s="6" t="s">
        <v>154</v>
      </c>
    </row>
    <row r="175" spans="1:1" outlineLevel="1" x14ac:dyDescent="0.2"/>
    <row r="176" spans="1:1" outlineLevel="1" x14ac:dyDescent="0.2">
      <c r="A176" s="22" t="s">
        <v>155</v>
      </c>
    </row>
    <row r="177" outlineLevel="1" x14ac:dyDescent="0.2"/>
    <row r="178" outlineLevel="1" x14ac:dyDescent="0.2"/>
    <row r="179" outlineLevel="1" x14ac:dyDescent="0.2"/>
    <row r="180" outlineLevel="1" x14ac:dyDescent="0.2"/>
    <row r="181" outlineLevel="1" x14ac:dyDescent="0.2"/>
    <row r="182" outlineLevel="1" x14ac:dyDescent="0.2"/>
    <row r="183" outlineLevel="1" x14ac:dyDescent="0.2"/>
    <row r="184" outlineLevel="1" x14ac:dyDescent="0.2"/>
    <row r="185" outlineLevel="1" x14ac:dyDescent="0.2"/>
    <row r="186" outlineLevel="1" x14ac:dyDescent="0.2"/>
    <row r="187" outlineLevel="1" x14ac:dyDescent="0.2"/>
    <row r="188" outlineLevel="1" x14ac:dyDescent="0.2"/>
    <row r="189" outlineLevel="1" x14ac:dyDescent="0.2"/>
    <row r="190" outlineLevel="1" x14ac:dyDescent="0.2"/>
    <row r="191" outlineLevel="1" x14ac:dyDescent="0.2"/>
    <row r="192" outlineLevel="1" x14ac:dyDescent="0.2"/>
    <row r="193" spans="1:1" outlineLevel="1" x14ac:dyDescent="0.2"/>
    <row r="194" spans="1:1" outlineLevel="1" x14ac:dyDescent="0.2"/>
    <row r="195" spans="1:1" outlineLevel="1" x14ac:dyDescent="0.2"/>
    <row r="196" spans="1:1" outlineLevel="1" x14ac:dyDescent="0.2"/>
    <row r="197" spans="1:1" outlineLevel="1" x14ac:dyDescent="0.2"/>
    <row r="198" spans="1:1" outlineLevel="1" x14ac:dyDescent="0.2">
      <c r="A198" s="22" t="s">
        <v>156</v>
      </c>
    </row>
    <row r="199" spans="1:1" outlineLevel="1" x14ac:dyDescent="0.2"/>
    <row r="200" spans="1:1" outlineLevel="1" x14ac:dyDescent="0.2"/>
    <row r="201" spans="1:1" outlineLevel="1" x14ac:dyDescent="0.2"/>
    <row r="202" spans="1:1" outlineLevel="1" x14ac:dyDescent="0.2"/>
    <row r="203" spans="1:1" outlineLevel="1" x14ac:dyDescent="0.2"/>
    <row r="204" spans="1:1" outlineLevel="1" x14ac:dyDescent="0.2"/>
    <row r="205" spans="1:1" outlineLevel="1" x14ac:dyDescent="0.2"/>
    <row r="206" spans="1:1" outlineLevel="1" x14ac:dyDescent="0.2"/>
    <row r="207" spans="1:1" outlineLevel="1" x14ac:dyDescent="0.2"/>
    <row r="208" spans="1:1" outlineLevel="1" x14ac:dyDescent="0.2"/>
    <row r="209" spans="1:1" outlineLevel="1" x14ac:dyDescent="0.2"/>
    <row r="210" spans="1:1" outlineLevel="1" x14ac:dyDescent="0.2"/>
    <row r="211" spans="1:1" outlineLevel="1" x14ac:dyDescent="0.2"/>
    <row r="212" spans="1:1" outlineLevel="1" x14ac:dyDescent="0.2"/>
    <row r="213" spans="1:1" outlineLevel="1" x14ac:dyDescent="0.2"/>
    <row r="214" spans="1:1" outlineLevel="1" x14ac:dyDescent="0.2"/>
    <row r="215" spans="1:1" outlineLevel="1" x14ac:dyDescent="0.2"/>
    <row r="216" spans="1:1" outlineLevel="1" x14ac:dyDescent="0.2"/>
    <row r="217" spans="1:1" outlineLevel="1" x14ac:dyDescent="0.2"/>
    <row r="218" spans="1:1" outlineLevel="1" x14ac:dyDescent="0.2"/>
    <row r="219" spans="1:1" outlineLevel="1" x14ac:dyDescent="0.2"/>
    <row r="220" spans="1:1" outlineLevel="1" x14ac:dyDescent="0.2">
      <c r="A220" s="22" t="s">
        <v>157</v>
      </c>
    </row>
    <row r="221" spans="1:1" outlineLevel="1" x14ac:dyDescent="0.2"/>
    <row r="222" spans="1:1" outlineLevel="1" x14ac:dyDescent="0.2"/>
    <row r="223" spans="1:1" outlineLevel="1" x14ac:dyDescent="0.2"/>
    <row r="224" spans="1:1" outlineLevel="1" x14ac:dyDescent="0.2"/>
    <row r="225" outlineLevel="1" x14ac:dyDescent="0.2"/>
    <row r="226" outlineLevel="1" x14ac:dyDescent="0.2"/>
    <row r="227" outlineLevel="1" x14ac:dyDescent="0.2"/>
    <row r="228" outlineLevel="1" x14ac:dyDescent="0.2"/>
    <row r="229" outlineLevel="1" x14ac:dyDescent="0.2"/>
    <row r="230" outlineLevel="1" x14ac:dyDescent="0.2"/>
    <row r="231" outlineLevel="1" x14ac:dyDescent="0.2"/>
    <row r="232" outlineLevel="1" x14ac:dyDescent="0.2"/>
    <row r="233" outlineLevel="1" x14ac:dyDescent="0.2"/>
    <row r="234" outlineLevel="1" x14ac:dyDescent="0.2"/>
    <row r="235" outlineLevel="1" x14ac:dyDescent="0.2"/>
    <row r="236" outlineLevel="1" x14ac:dyDescent="0.2"/>
    <row r="237" outlineLevel="1" x14ac:dyDescent="0.2"/>
    <row r="238" outlineLevel="1" x14ac:dyDescent="0.2"/>
    <row r="239" outlineLevel="1" x14ac:dyDescent="0.2"/>
    <row r="240" outlineLevel="1" x14ac:dyDescent="0.2"/>
    <row r="241" spans="1:1" outlineLevel="1" x14ac:dyDescent="0.2"/>
    <row r="242" spans="1:1" outlineLevel="1" x14ac:dyDescent="0.2">
      <c r="A242" s="22" t="s">
        <v>158</v>
      </c>
    </row>
    <row r="243" spans="1:1" outlineLevel="1" x14ac:dyDescent="0.2"/>
    <row r="244" spans="1:1" outlineLevel="1" x14ac:dyDescent="0.2"/>
    <row r="245" spans="1:1" outlineLevel="1" x14ac:dyDescent="0.2"/>
    <row r="246" spans="1:1" outlineLevel="1" x14ac:dyDescent="0.2"/>
    <row r="247" spans="1:1" outlineLevel="1" x14ac:dyDescent="0.2"/>
    <row r="248" spans="1:1" outlineLevel="1" x14ac:dyDescent="0.2"/>
    <row r="249" spans="1:1" outlineLevel="1" x14ac:dyDescent="0.2"/>
    <row r="250" spans="1:1" outlineLevel="1" x14ac:dyDescent="0.2"/>
    <row r="251" spans="1:1" outlineLevel="1" x14ac:dyDescent="0.2"/>
    <row r="252" spans="1:1" outlineLevel="1" x14ac:dyDescent="0.2"/>
    <row r="253" spans="1:1" outlineLevel="1" x14ac:dyDescent="0.2"/>
    <row r="254" spans="1:1" outlineLevel="1" x14ac:dyDescent="0.2"/>
    <row r="255" spans="1:1" outlineLevel="1" x14ac:dyDescent="0.2"/>
    <row r="256" spans="1:1" outlineLevel="1" x14ac:dyDescent="0.2"/>
    <row r="257" spans="1:1" outlineLevel="1" x14ac:dyDescent="0.2"/>
    <row r="258" spans="1:1" outlineLevel="1" x14ac:dyDescent="0.2"/>
    <row r="259" spans="1:1" outlineLevel="1" x14ac:dyDescent="0.2"/>
    <row r="260" spans="1:1" outlineLevel="1" x14ac:dyDescent="0.2"/>
    <row r="261" spans="1:1" outlineLevel="1" x14ac:dyDescent="0.2"/>
    <row r="262" spans="1:1" outlineLevel="1" x14ac:dyDescent="0.2"/>
    <row r="263" spans="1:1" outlineLevel="1" x14ac:dyDescent="0.2"/>
    <row r="264" spans="1:1" outlineLevel="1" x14ac:dyDescent="0.2">
      <c r="A264" s="22" t="s">
        <v>159</v>
      </c>
    </row>
    <row r="265" spans="1:1" outlineLevel="1" x14ac:dyDescent="0.2"/>
    <row r="266" spans="1:1" outlineLevel="1" x14ac:dyDescent="0.2"/>
    <row r="267" spans="1:1" outlineLevel="1" x14ac:dyDescent="0.2"/>
    <row r="268" spans="1:1" outlineLevel="1" x14ac:dyDescent="0.2"/>
    <row r="269" spans="1:1" outlineLevel="1" x14ac:dyDescent="0.2"/>
    <row r="270" spans="1:1" outlineLevel="1" x14ac:dyDescent="0.2"/>
    <row r="271" spans="1:1" outlineLevel="1" x14ac:dyDescent="0.2"/>
    <row r="272" spans="1:1" outlineLevel="1" x14ac:dyDescent="0.2"/>
    <row r="273" spans="1:1" outlineLevel="1" x14ac:dyDescent="0.2"/>
    <row r="274" spans="1:1" outlineLevel="1" x14ac:dyDescent="0.2"/>
    <row r="275" spans="1:1" outlineLevel="1" x14ac:dyDescent="0.2"/>
    <row r="276" spans="1:1" outlineLevel="1" x14ac:dyDescent="0.2"/>
    <row r="277" spans="1:1" outlineLevel="1" x14ac:dyDescent="0.2"/>
    <row r="278" spans="1:1" outlineLevel="1" x14ac:dyDescent="0.2"/>
    <row r="279" spans="1:1" outlineLevel="1" x14ac:dyDescent="0.2"/>
    <row r="280" spans="1:1" outlineLevel="1" x14ac:dyDescent="0.2"/>
    <row r="281" spans="1:1" outlineLevel="1" x14ac:dyDescent="0.2"/>
    <row r="282" spans="1:1" outlineLevel="1" x14ac:dyDescent="0.2"/>
    <row r="283" spans="1:1" outlineLevel="1" x14ac:dyDescent="0.2"/>
    <row r="284" spans="1:1" outlineLevel="1" x14ac:dyDescent="0.2"/>
    <row r="285" spans="1:1" outlineLevel="1" x14ac:dyDescent="0.2"/>
    <row r="286" spans="1:1" outlineLevel="1" x14ac:dyDescent="0.2">
      <c r="A286" s="22" t="s">
        <v>160</v>
      </c>
    </row>
    <row r="287" spans="1:1" outlineLevel="1" x14ac:dyDescent="0.2"/>
    <row r="288" spans="1:1" outlineLevel="1" x14ac:dyDescent="0.2"/>
    <row r="289" outlineLevel="1" x14ac:dyDescent="0.2"/>
    <row r="290" outlineLevel="1" x14ac:dyDescent="0.2"/>
    <row r="291" outlineLevel="1" x14ac:dyDescent="0.2"/>
    <row r="292" outlineLevel="1" x14ac:dyDescent="0.2"/>
    <row r="293" outlineLevel="1" x14ac:dyDescent="0.2"/>
    <row r="294" outlineLevel="1" x14ac:dyDescent="0.2"/>
    <row r="295" outlineLevel="1" x14ac:dyDescent="0.2"/>
    <row r="296" outlineLevel="1" x14ac:dyDescent="0.2"/>
    <row r="297" outlineLevel="1" x14ac:dyDescent="0.2"/>
    <row r="298" outlineLevel="1" x14ac:dyDescent="0.2"/>
    <row r="299" outlineLevel="1" x14ac:dyDescent="0.2"/>
    <row r="300" outlineLevel="1" x14ac:dyDescent="0.2"/>
    <row r="301" outlineLevel="1" x14ac:dyDescent="0.2"/>
    <row r="302" outlineLevel="1" x14ac:dyDescent="0.2"/>
    <row r="303" outlineLevel="1" x14ac:dyDescent="0.2"/>
    <row r="304" outlineLevel="1" x14ac:dyDescent="0.2"/>
    <row r="305" spans="1:1" outlineLevel="1" x14ac:dyDescent="0.2"/>
    <row r="306" spans="1:1" outlineLevel="1" x14ac:dyDescent="0.2"/>
    <row r="307" spans="1:1" outlineLevel="1" x14ac:dyDescent="0.2"/>
    <row r="308" spans="1:1" outlineLevel="1" x14ac:dyDescent="0.2">
      <c r="A308" s="22" t="s">
        <v>161</v>
      </c>
    </row>
    <row r="309" spans="1:1" outlineLevel="1" x14ac:dyDescent="0.2"/>
    <row r="310" spans="1:1" outlineLevel="1" x14ac:dyDescent="0.2"/>
    <row r="311" spans="1:1" outlineLevel="1" x14ac:dyDescent="0.2"/>
    <row r="312" spans="1:1" outlineLevel="1" x14ac:dyDescent="0.2"/>
    <row r="313" spans="1:1" outlineLevel="1" x14ac:dyDescent="0.2"/>
    <row r="314" spans="1:1" outlineLevel="1" x14ac:dyDescent="0.2"/>
    <row r="315" spans="1:1" outlineLevel="1" x14ac:dyDescent="0.2"/>
    <row r="316" spans="1:1" outlineLevel="1" x14ac:dyDescent="0.2"/>
    <row r="317" spans="1:1" outlineLevel="1" x14ac:dyDescent="0.2"/>
    <row r="318" spans="1:1" outlineLevel="1" x14ac:dyDescent="0.2"/>
    <row r="319" spans="1:1" outlineLevel="1" x14ac:dyDescent="0.2"/>
    <row r="320" spans="1:1" outlineLevel="1" x14ac:dyDescent="0.2"/>
    <row r="321" spans="1:1" outlineLevel="1" x14ac:dyDescent="0.2"/>
    <row r="322" spans="1:1" outlineLevel="1" x14ac:dyDescent="0.2"/>
    <row r="323" spans="1:1" outlineLevel="1" x14ac:dyDescent="0.2"/>
    <row r="324" spans="1:1" outlineLevel="1" x14ac:dyDescent="0.2"/>
    <row r="325" spans="1:1" outlineLevel="1" x14ac:dyDescent="0.2"/>
    <row r="326" spans="1:1" outlineLevel="1" x14ac:dyDescent="0.2"/>
    <row r="327" spans="1:1" outlineLevel="1" x14ac:dyDescent="0.2"/>
    <row r="328" spans="1:1" outlineLevel="1" x14ac:dyDescent="0.2"/>
    <row r="329" spans="1:1" outlineLevel="1" x14ac:dyDescent="0.2"/>
    <row r="330" spans="1:1" outlineLevel="1" x14ac:dyDescent="0.2">
      <c r="A330" s="22" t="s">
        <v>162</v>
      </c>
    </row>
    <row r="331" spans="1:1" outlineLevel="1" x14ac:dyDescent="0.2"/>
    <row r="332" spans="1:1" outlineLevel="1" x14ac:dyDescent="0.2"/>
    <row r="333" spans="1:1" outlineLevel="1" x14ac:dyDescent="0.2"/>
    <row r="334" spans="1:1" outlineLevel="1" x14ac:dyDescent="0.2"/>
    <row r="335" spans="1:1" outlineLevel="1" x14ac:dyDescent="0.2"/>
    <row r="336" spans="1:1" outlineLevel="1" x14ac:dyDescent="0.2"/>
    <row r="337" spans="1:1" outlineLevel="1" x14ac:dyDescent="0.2"/>
    <row r="338" spans="1:1" outlineLevel="1" x14ac:dyDescent="0.2"/>
    <row r="339" spans="1:1" outlineLevel="1" x14ac:dyDescent="0.2"/>
    <row r="340" spans="1:1" outlineLevel="1" x14ac:dyDescent="0.2"/>
    <row r="341" spans="1:1" outlineLevel="1" x14ac:dyDescent="0.2"/>
    <row r="342" spans="1:1" outlineLevel="1" x14ac:dyDescent="0.2"/>
    <row r="343" spans="1:1" outlineLevel="1" x14ac:dyDescent="0.2"/>
    <row r="344" spans="1:1" outlineLevel="1" x14ac:dyDescent="0.2"/>
    <row r="345" spans="1:1" outlineLevel="1" x14ac:dyDescent="0.2"/>
    <row r="346" spans="1:1" outlineLevel="1" x14ac:dyDescent="0.2"/>
    <row r="347" spans="1:1" outlineLevel="1" x14ac:dyDescent="0.2"/>
    <row r="348" spans="1:1" outlineLevel="1" x14ac:dyDescent="0.2"/>
    <row r="349" spans="1:1" outlineLevel="1" x14ac:dyDescent="0.2"/>
    <row r="350" spans="1:1" outlineLevel="1" x14ac:dyDescent="0.2"/>
    <row r="351" spans="1:1" outlineLevel="1" x14ac:dyDescent="0.2"/>
    <row r="352" spans="1:1" outlineLevel="1" x14ac:dyDescent="0.2">
      <c r="A352" s="22" t="s">
        <v>163</v>
      </c>
    </row>
    <row r="353" outlineLevel="1" x14ac:dyDescent="0.2"/>
    <row r="354" outlineLevel="1" x14ac:dyDescent="0.2"/>
    <row r="355" outlineLevel="1" x14ac:dyDescent="0.2"/>
    <row r="356" outlineLevel="1" x14ac:dyDescent="0.2"/>
    <row r="357" outlineLevel="1" x14ac:dyDescent="0.2"/>
    <row r="358" outlineLevel="1" x14ac:dyDescent="0.2"/>
    <row r="359" outlineLevel="1" x14ac:dyDescent="0.2"/>
    <row r="360" outlineLevel="1" x14ac:dyDescent="0.2"/>
    <row r="361" outlineLevel="1" x14ac:dyDescent="0.2"/>
    <row r="362" outlineLevel="1" x14ac:dyDescent="0.2"/>
    <row r="363" outlineLevel="1" x14ac:dyDescent="0.2"/>
    <row r="364" outlineLevel="1" x14ac:dyDescent="0.2"/>
    <row r="365" outlineLevel="1" x14ac:dyDescent="0.2"/>
    <row r="366" outlineLevel="1" x14ac:dyDescent="0.2"/>
    <row r="367" outlineLevel="1" x14ac:dyDescent="0.2"/>
    <row r="368" outlineLevel="1" x14ac:dyDescent="0.2"/>
    <row r="369" spans="1:1" outlineLevel="1" x14ac:dyDescent="0.2"/>
    <row r="370" spans="1:1" outlineLevel="1" x14ac:dyDescent="0.2"/>
    <row r="371" spans="1:1" outlineLevel="1" x14ac:dyDescent="0.2"/>
    <row r="372" spans="1:1" outlineLevel="1" x14ac:dyDescent="0.2"/>
    <row r="373" spans="1:1" outlineLevel="1" x14ac:dyDescent="0.2"/>
    <row r="374" spans="1:1" outlineLevel="1" x14ac:dyDescent="0.2">
      <c r="A374" s="22" t="s">
        <v>164</v>
      </c>
    </row>
    <row r="375" spans="1:1" outlineLevel="1" x14ac:dyDescent="0.2"/>
    <row r="376" spans="1:1" outlineLevel="1" x14ac:dyDescent="0.2"/>
    <row r="377" spans="1:1" outlineLevel="1" x14ac:dyDescent="0.2"/>
    <row r="378" spans="1:1" outlineLevel="1" x14ac:dyDescent="0.2"/>
    <row r="379" spans="1:1" outlineLevel="1" x14ac:dyDescent="0.2"/>
    <row r="380" spans="1:1" outlineLevel="1" x14ac:dyDescent="0.2"/>
    <row r="381" spans="1:1" outlineLevel="1" x14ac:dyDescent="0.2"/>
    <row r="382" spans="1:1" outlineLevel="1" x14ac:dyDescent="0.2"/>
    <row r="383" spans="1:1" outlineLevel="1" x14ac:dyDescent="0.2"/>
    <row r="384" spans="1:1" outlineLevel="1" x14ac:dyDescent="0.2"/>
    <row r="385" spans="1:1" outlineLevel="1" x14ac:dyDescent="0.2"/>
    <row r="386" spans="1:1" outlineLevel="1" x14ac:dyDescent="0.2"/>
    <row r="387" spans="1:1" outlineLevel="1" x14ac:dyDescent="0.2"/>
    <row r="388" spans="1:1" outlineLevel="1" x14ac:dyDescent="0.2"/>
    <row r="389" spans="1:1" outlineLevel="1" x14ac:dyDescent="0.2"/>
    <row r="390" spans="1:1" outlineLevel="1" x14ac:dyDescent="0.2"/>
    <row r="391" spans="1:1" outlineLevel="1" x14ac:dyDescent="0.2"/>
    <row r="392" spans="1:1" outlineLevel="1" x14ac:dyDescent="0.2"/>
    <row r="393" spans="1:1" outlineLevel="1" x14ac:dyDescent="0.2"/>
    <row r="394" spans="1:1" outlineLevel="1" x14ac:dyDescent="0.2"/>
    <row r="395" spans="1:1" outlineLevel="1" x14ac:dyDescent="0.2"/>
    <row r="396" spans="1:1" outlineLevel="1" x14ac:dyDescent="0.2">
      <c r="A396" s="22" t="s">
        <v>165</v>
      </c>
    </row>
    <row r="397" spans="1:1" outlineLevel="1" x14ac:dyDescent="0.2"/>
    <row r="398" spans="1:1" outlineLevel="1" x14ac:dyDescent="0.2"/>
    <row r="399" spans="1:1" outlineLevel="1" x14ac:dyDescent="0.2"/>
    <row r="400" spans="1:1" outlineLevel="1" x14ac:dyDescent="0.2"/>
    <row r="401" outlineLevel="1" x14ac:dyDescent="0.2"/>
    <row r="402" outlineLevel="1" x14ac:dyDescent="0.2"/>
    <row r="403" outlineLevel="1" x14ac:dyDescent="0.2"/>
    <row r="404" outlineLevel="1" x14ac:dyDescent="0.2"/>
    <row r="405" outlineLevel="1" x14ac:dyDescent="0.2"/>
    <row r="406" outlineLevel="1" x14ac:dyDescent="0.2"/>
    <row r="407" outlineLevel="1" x14ac:dyDescent="0.2"/>
    <row r="408" outlineLevel="1" x14ac:dyDescent="0.2"/>
    <row r="409" outlineLevel="1" x14ac:dyDescent="0.2"/>
    <row r="410" outlineLevel="1" x14ac:dyDescent="0.2"/>
    <row r="411" outlineLevel="1" x14ac:dyDescent="0.2"/>
    <row r="412" outlineLevel="1" x14ac:dyDescent="0.2"/>
    <row r="413" outlineLevel="1" x14ac:dyDescent="0.2"/>
    <row r="414" outlineLevel="1" x14ac:dyDescent="0.2"/>
    <row r="415" outlineLevel="1" x14ac:dyDescent="0.2"/>
    <row r="416" outlineLevel="1" x14ac:dyDescent="0.2"/>
    <row r="417" spans="1:1" outlineLevel="1" x14ac:dyDescent="0.2"/>
    <row r="418" spans="1:1" outlineLevel="1" x14ac:dyDescent="0.2">
      <c r="A418" s="22" t="s">
        <v>166</v>
      </c>
    </row>
    <row r="419" spans="1:1" outlineLevel="1" x14ac:dyDescent="0.2"/>
    <row r="420" spans="1:1" outlineLevel="1" x14ac:dyDescent="0.2"/>
    <row r="421" spans="1:1" outlineLevel="1" x14ac:dyDescent="0.2"/>
    <row r="422" spans="1:1" outlineLevel="1" x14ac:dyDescent="0.2"/>
    <row r="423" spans="1:1" outlineLevel="1" x14ac:dyDescent="0.2"/>
    <row r="424" spans="1:1" outlineLevel="1" x14ac:dyDescent="0.2"/>
    <row r="425" spans="1:1" outlineLevel="1" x14ac:dyDescent="0.2"/>
    <row r="426" spans="1:1" outlineLevel="1" x14ac:dyDescent="0.2"/>
    <row r="427" spans="1:1" outlineLevel="1" x14ac:dyDescent="0.2"/>
    <row r="428" spans="1:1" outlineLevel="1" x14ac:dyDescent="0.2"/>
    <row r="429" spans="1:1" outlineLevel="1" x14ac:dyDescent="0.2"/>
    <row r="430" spans="1:1" outlineLevel="1" x14ac:dyDescent="0.2"/>
    <row r="431" spans="1:1" outlineLevel="1" x14ac:dyDescent="0.2"/>
    <row r="432" spans="1:1" outlineLevel="1" x14ac:dyDescent="0.2"/>
    <row r="433" spans="1:1" outlineLevel="1" x14ac:dyDescent="0.2"/>
    <row r="434" spans="1:1" outlineLevel="1" x14ac:dyDescent="0.2"/>
    <row r="435" spans="1:1" outlineLevel="1" x14ac:dyDescent="0.2"/>
    <row r="436" spans="1:1" outlineLevel="1" x14ac:dyDescent="0.2"/>
    <row r="437" spans="1:1" outlineLevel="1" x14ac:dyDescent="0.2"/>
    <row r="438" spans="1:1" outlineLevel="1" x14ac:dyDescent="0.2"/>
    <row r="439" spans="1:1" outlineLevel="1" x14ac:dyDescent="0.2"/>
    <row r="440" spans="1:1" outlineLevel="1" x14ac:dyDescent="0.2">
      <c r="A440" s="22" t="s">
        <v>167</v>
      </c>
    </row>
    <row r="441" spans="1:1" outlineLevel="1" x14ac:dyDescent="0.2"/>
    <row r="442" spans="1:1" outlineLevel="1" x14ac:dyDescent="0.2"/>
    <row r="443" spans="1:1" outlineLevel="1" x14ac:dyDescent="0.2"/>
    <row r="444" spans="1:1" outlineLevel="1" x14ac:dyDescent="0.2"/>
    <row r="445" spans="1:1" outlineLevel="1" x14ac:dyDescent="0.2"/>
    <row r="446" spans="1:1" outlineLevel="1" x14ac:dyDescent="0.2"/>
    <row r="447" spans="1:1" outlineLevel="1" x14ac:dyDescent="0.2"/>
    <row r="448" spans="1:1" outlineLevel="1" x14ac:dyDescent="0.2"/>
    <row r="449" spans="1:1" outlineLevel="1" x14ac:dyDescent="0.2"/>
    <row r="450" spans="1:1" outlineLevel="1" x14ac:dyDescent="0.2"/>
    <row r="451" spans="1:1" outlineLevel="1" x14ac:dyDescent="0.2"/>
    <row r="452" spans="1:1" outlineLevel="1" x14ac:dyDescent="0.2"/>
    <row r="453" spans="1:1" outlineLevel="1" x14ac:dyDescent="0.2"/>
    <row r="454" spans="1:1" outlineLevel="1" x14ac:dyDescent="0.2"/>
    <row r="455" spans="1:1" outlineLevel="1" x14ac:dyDescent="0.2"/>
    <row r="456" spans="1:1" outlineLevel="1" x14ac:dyDescent="0.2"/>
    <row r="457" spans="1:1" outlineLevel="1" x14ac:dyDescent="0.2"/>
    <row r="458" spans="1:1" outlineLevel="1" x14ac:dyDescent="0.2"/>
    <row r="459" spans="1:1" outlineLevel="1" x14ac:dyDescent="0.2"/>
    <row r="460" spans="1:1" outlineLevel="1" x14ac:dyDescent="0.2"/>
    <row r="461" spans="1:1" outlineLevel="1" x14ac:dyDescent="0.2"/>
    <row r="462" spans="1:1" outlineLevel="1" x14ac:dyDescent="0.2">
      <c r="A462" s="22" t="s">
        <v>168</v>
      </c>
    </row>
    <row r="463" spans="1:1" outlineLevel="1" x14ac:dyDescent="0.2"/>
    <row r="464" spans="1:1" outlineLevel="1" x14ac:dyDescent="0.2"/>
    <row r="465" outlineLevel="1" x14ac:dyDescent="0.2"/>
    <row r="466" outlineLevel="1" x14ac:dyDescent="0.2"/>
    <row r="467" outlineLevel="1" x14ac:dyDescent="0.2"/>
    <row r="468" outlineLevel="1" x14ac:dyDescent="0.2"/>
    <row r="469" outlineLevel="1" x14ac:dyDescent="0.2"/>
    <row r="470" outlineLevel="1" x14ac:dyDescent="0.2"/>
    <row r="471" outlineLevel="1" x14ac:dyDescent="0.2"/>
    <row r="472" outlineLevel="1" x14ac:dyDescent="0.2"/>
    <row r="473" outlineLevel="1" x14ac:dyDescent="0.2"/>
    <row r="474" outlineLevel="1" x14ac:dyDescent="0.2"/>
    <row r="475" outlineLevel="1" x14ac:dyDescent="0.2"/>
    <row r="476" outlineLevel="1" x14ac:dyDescent="0.2"/>
    <row r="477" outlineLevel="1" x14ac:dyDescent="0.2"/>
    <row r="478" outlineLevel="1" x14ac:dyDescent="0.2"/>
    <row r="479" outlineLevel="1" x14ac:dyDescent="0.2"/>
    <row r="480" outlineLevel="1" x14ac:dyDescent="0.2"/>
    <row r="481" spans="1:1" outlineLevel="1" x14ac:dyDescent="0.2"/>
    <row r="482" spans="1:1" outlineLevel="1" x14ac:dyDescent="0.2"/>
    <row r="483" spans="1:1" outlineLevel="1" x14ac:dyDescent="0.2"/>
    <row r="484" spans="1:1" outlineLevel="1" x14ac:dyDescent="0.2">
      <c r="A484" s="22" t="s">
        <v>169</v>
      </c>
    </row>
    <row r="485" spans="1:1" outlineLevel="1" x14ac:dyDescent="0.2"/>
    <row r="486" spans="1:1" outlineLevel="1" x14ac:dyDescent="0.2"/>
    <row r="487" spans="1:1" outlineLevel="1" x14ac:dyDescent="0.2"/>
    <row r="488" spans="1:1" outlineLevel="1" x14ac:dyDescent="0.2"/>
    <row r="489" spans="1:1" outlineLevel="1" x14ac:dyDescent="0.2"/>
    <row r="490" spans="1:1" outlineLevel="1" x14ac:dyDescent="0.2"/>
    <row r="491" spans="1:1" outlineLevel="1" x14ac:dyDescent="0.2"/>
    <row r="492" spans="1:1" outlineLevel="1" x14ac:dyDescent="0.2"/>
    <row r="493" spans="1:1" outlineLevel="1" x14ac:dyDescent="0.2"/>
    <row r="494" spans="1:1" outlineLevel="1" x14ac:dyDescent="0.2"/>
    <row r="495" spans="1:1" outlineLevel="1" x14ac:dyDescent="0.2"/>
    <row r="496" spans="1:1" outlineLevel="1" x14ac:dyDescent="0.2"/>
    <row r="497" spans="1:8" outlineLevel="1" x14ac:dyDescent="0.2"/>
    <row r="498" spans="1:8" outlineLevel="1" x14ac:dyDescent="0.2"/>
    <row r="499" spans="1:8" outlineLevel="1" x14ac:dyDescent="0.2"/>
    <row r="500" spans="1:8" outlineLevel="1" x14ac:dyDescent="0.2"/>
    <row r="501" spans="1:8" outlineLevel="1" x14ac:dyDescent="0.2"/>
    <row r="502" spans="1:8" outlineLevel="1" x14ac:dyDescent="0.2"/>
    <row r="503" spans="1:8" outlineLevel="1" x14ac:dyDescent="0.2"/>
    <row r="504" spans="1:8" outlineLevel="1" x14ac:dyDescent="0.2"/>
    <row r="505" spans="1:8" outlineLevel="1" x14ac:dyDescent="0.2"/>
    <row r="506" spans="1:8" x14ac:dyDescent="0.2">
      <c r="A506" s="33"/>
    </row>
    <row r="507" spans="1:8" x14ac:dyDescent="0.2">
      <c r="A507" s="6" t="s">
        <v>170</v>
      </c>
    </row>
    <row r="508" spans="1:8" ht="10.8" outlineLevel="1" thickBot="1" x14ac:dyDescent="0.25">
      <c r="A508" s="14" t="s">
        <v>171</v>
      </c>
      <c r="B508" s="14" t="s">
        <v>172</v>
      </c>
      <c r="C508" s="14" t="s">
        <v>173</v>
      </c>
      <c r="D508" s="14" t="s">
        <v>111</v>
      </c>
      <c r="E508" s="14" t="s">
        <v>174</v>
      </c>
      <c r="F508" s="14" t="s">
        <v>175</v>
      </c>
      <c r="G508" s="14" t="s">
        <v>176</v>
      </c>
      <c r="H508" s="14" t="s">
        <v>177</v>
      </c>
    </row>
    <row r="509" spans="1:8" outlineLevel="1" x14ac:dyDescent="0.2">
      <c r="A509" s="10">
        <v>1</v>
      </c>
      <c r="B509" s="9">
        <v>9.5728979790730708</v>
      </c>
      <c r="C509" s="9">
        <v>9.4541548412499807</v>
      </c>
      <c r="D509" s="9">
        <f t="shared" ref="D509:D572" si="4">B509 - C509</f>
        <v>0.11874313782309009</v>
      </c>
      <c r="E509" s="1">
        <f t="shared" ref="E509:E572" si="5">D509 /0.0615150531731231</f>
        <v>1.9303102524988283</v>
      </c>
      <c r="F509" s="1">
        <f t="shared" ref="F509:F572" si="6">ABS(E509)</f>
        <v>1.9303102524988283</v>
      </c>
      <c r="G509" s="1">
        <v>8.5873690108796447E-2</v>
      </c>
      <c r="H509" s="1">
        <f>(F509^2/3)*(G509/(1-G509)^2)</f>
        <v>0.12763820500525694</v>
      </c>
    </row>
    <row r="510" spans="1:8" outlineLevel="1" x14ac:dyDescent="0.2">
      <c r="A510" s="10">
        <v>2</v>
      </c>
      <c r="B510" s="9">
        <v>9.3022858064595422</v>
      </c>
      <c r="C510" s="9">
        <v>9.2683991369323344</v>
      </c>
      <c r="D510" s="9">
        <f t="shared" si="4"/>
        <v>3.3886669527207758E-2</v>
      </c>
      <c r="E510" s="1">
        <f t="shared" si="5"/>
        <v>0.55086792222774794</v>
      </c>
      <c r="F510" s="1">
        <f t="shared" si="6"/>
        <v>0.55086792222774794</v>
      </c>
      <c r="G510" s="1">
        <v>4.7828879221037839E-2</v>
      </c>
      <c r="H510" s="1">
        <f t="shared" ref="H510:H573" si="7">(F510^2/3)*(G510/(1-G510)^2)</f>
        <v>5.3362222093202146E-3</v>
      </c>
    </row>
    <row r="511" spans="1:8" outlineLevel="1" x14ac:dyDescent="0.2">
      <c r="A511" s="10">
        <v>3</v>
      </c>
      <c r="B511" s="9">
        <v>9.2301429992723616</v>
      </c>
      <c r="C511" s="9">
        <v>9.2610397295636186</v>
      </c>
      <c r="D511" s="9">
        <f t="shared" si="4"/>
        <v>-3.0896730291257057E-2</v>
      </c>
      <c r="E511" s="1">
        <f t="shared" si="5"/>
        <v>-0.50226292098462055</v>
      </c>
      <c r="F511" s="1">
        <f t="shared" si="6"/>
        <v>0.50226292098462055</v>
      </c>
      <c r="G511" s="1">
        <v>6.373363236823873E-2</v>
      </c>
      <c r="H511" s="1">
        <f t="shared" si="7"/>
        <v>6.113794067513746E-3</v>
      </c>
    </row>
    <row r="512" spans="1:8" outlineLevel="1" x14ac:dyDescent="0.2">
      <c r="A512" s="10">
        <v>4</v>
      </c>
      <c r="B512" s="9">
        <v>9.4757768354806444</v>
      </c>
      <c r="C512" s="9">
        <v>9.4505807174198644</v>
      </c>
      <c r="D512" s="9">
        <f t="shared" si="4"/>
        <v>2.5196118060780037E-2</v>
      </c>
      <c r="E512" s="1">
        <f t="shared" si="5"/>
        <v>0.40959272179884287</v>
      </c>
      <c r="F512" s="1">
        <f t="shared" si="6"/>
        <v>0.40959272179884287</v>
      </c>
      <c r="G512" s="1">
        <v>0.10711948299914947</v>
      </c>
      <c r="H512" s="1">
        <f t="shared" si="7"/>
        <v>7.5138925766933861E-3</v>
      </c>
    </row>
    <row r="513" spans="1:8" outlineLevel="1" x14ac:dyDescent="0.2">
      <c r="A513" s="10">
        <v>5</v>
      </c>
      <c r="B513" s="9">
        <v>9.6293796001114647</v>
      </c>
      <c r="C513" s="9">
        <v>9.7453271755452739</v>
      </c>
      <c r="D513" s="9">
        <f t="shared" si="4"/>
        <v>-0.11594757543380929</v>
      </c>
      <c r="E513" s="1">
        <f t="shared" si="5"/>
        <v>-1.8848650769673498</v>
      </c>
      <c r="F513" s="1">
        <f t="shared" si="6"/>
        <v>1.8848650769673498</v>
      </c>
      <c r="G513" s="1">
        <v>6.2982025870706226E-2</v>
      </c>
      <c r="H513" s="1">
        <f t="shared" si="7"/>
        <v>8.4949350653936245E-2</v>
      </c>
    </row>
    <row r="514" spans="1:8" outlineLevel="1" x14ac:dyDescent="0.2">
      <c r="A514" s="10">
        <v>6</v>
      </c>
      <c r="B514" s="9">
        <v>9.3585017229567029</v>
      </c>
      <c r="C514" s="9">
        <v>9.3877576329539334</v>
      </c>
      <c r="D514" s="9">
        <f t="shared" si="4"/>
        <v>-2.9255909997230489E-2</v>
      </c>
      <c r="E514" s="1">
        <f t="shared" si="5"/>
        <v>-0.47558944499153677</v>
      </c>
      <c r="F514" s="1">
        <f t="shared" si="6"/>
        <v>0.47558944499153677</v>
      </c>
      <c r="G514" s="1">
        <v>6.6956992061465978E-2</v>
      </c>
      <c r="H514" s="1">
        <f t="shared" si="7"/>
        <v>5.7987684904968091E-3</v>
      </c>
    </row>
    <row r="515" spans="1:8" outlineLevel="1" x14ac:dyDescent="0.2">
      <c r="A515" s="10">
        <v>7</v>
      </c>
      <c r="B515" s="9">
        <v>9.2417285678175549</v>
      </c>
      <c r="C515" s="9">
        <v>9.2849840049177388</v>
      </c>
      <c r="D515" s="9">
        <f t="shared" si="4"/>
        <v>-4.3255437100183869E-2</v>
      </c>
      <c r="E515" s="1">
        <f t="shared" si="5"/>
        <v>-0.703168328221211</v>
      </c>
      <c r="F515" s="1">
        <f t="shared" si="6"/>
        <v>0.703168328221211</v>
      </c>
      <c r="G515" s="1">
        <v>4.6293396611714777E-2</v>
      </c>
      <c r="H515" s="1">
        <f t="shared" si="7"/>
        <v>8.3885484092991944E-3</v>
      </c>
    </row>
    <row r="516" spans="1:8" outlineLevel="1" x14ac:dyDescent="0.2">
      <c r="A516" s="10">
        <v>8</v>
      </c>
      <c r="B516" s="9">
        <v>9.1310081618394836</v>
      </c>
      <c r="C516" s="9">
        <v>9.113791980947239</v>
      </c>
      <c r="D516" s="9">
        <f t="shared" si="4"/>
        <v>1.7216180892244637E-2</v>
      </c>
      <c r="E516" s="1">
        <f t="shared" si="5"/>
        <v>0.27986939788205628</v>
      </c>
      <c r="F516" s="1">
        <f t="shared" si="6"/>
        <v>0.27986939788205628</v>
      </c>
      <c r="G516" s="1">
        <v>4.3045859599394248E-2</v>
      </c>
      <c r="H516" s="1">
        <f t="shared" si="7"/>
        <v>1.2272660074110035E-3</v>
      </c>
    </row>
    <row r="517" spans="1:8" outlineLevel="1" x14ac:dyDescent="0.2">
      <c r="A517" s="10">
        <v>9</v>
      </c>
      <c r="B517" s="9">
        <v>9.0391961157723539</v>
      </c>
      <c r="C517" s="9">
        <v>9.0029327015172811</v>
      </c>
      <c r="D517" s="9">
        <f t="shared" si="4"/>
        <v>3.6263414255072846E-2</v>
      </c>
      <c r="E517" s="1">
        <f t="shared" si="5"/>
        <v>0.58950472095043083</v>
      </c>
      <c r="F517" s="1">
        <f t="shared" si="6"/>
        <v>0.58950472095043083</v>
      </c>
      <c r="G517" s="1">
        <v>7.6077484512432431E-2</v>
      </c>
      <c r="H517" s="1">
        <f t="shared" si="7"/>
        <v>1.0323771008780264E-2</v>
      </c>
    </row>
    <row r="518" spans="1:8" outlineLevel="1" x14ac:dyDescent="0.2">
      <c r="A518" s="10">
        <v>10</v>
      </c>
      <c r="B518" s="9">
        <v>10.106987219953758</v>
      </c>
      <c r="C518" s="9">
        <v>10.066924615706819</v>
      </c>
      <c r="D518" s="9">
        <f t="shared" si="4"/>
        <v>4.0062604246939415E-2</v>
      </c>
      <c r="E518" s="1">
        <f t="shared" si="5"/>
        <v>0.65126505107929256</v>
      </c>
      <c r="F518" s="1">
        <f t="shared" si="6"/>
        <v>0.65126505107929256</v>
      </c>
      <c r="G518" s="1">
        <v>6.7108707007931562E-2</v>
      </c>
      <c r="H518" s="1">
        <f t="shared" si="7"/>
        <v>1.090212315335966E-2</v>
      </c>
    </row>
    <row r="519" spans="1:8" outlineLevel="1" x14ac:dyDescent="0.2">
      <c r="A519" s="10">
        <v>11</v>
      </c>
      <c r="B519" s="9">
        <v>9.0893020435991261</v>
      </c>
      <c r="C519" s="9">
        <v>9.0839600772547158</v>
      </c>
      <c r="D519" s="15">
        <f t="shared" si="4"/>
        <v>5.3419663444103094E-3</v>
      </c>
      <c r="E519" s="1">
        <f t="shared" si="5"/>
        <v>8.6839985806015679E-2</v>
      </c>
      <c r="F519" s="1">
        <f t="shared" si="6"/>
        <v>8.6839985806015679E-2</v>
      </c>
      <c r="G519" s="1">
        <v>4.482113619612229E-2</v>
      </c>
      <c r="H519" s="1">
        <f t="shared" si="7"/>
        <v>1.2348997045992773E-4</v>
      </c>
    </row>
    <row r="520" spans="1:8" outlineLevel="1" x14ac:dyDescent="0.2">
      <c r="A520" s="10">
        <v>12</v>
      </c>
      <c r="B520" s="9">
        <v>10.232247266827603</v>
      </c>
      <c r="C520" s="9">
        <v>10.200021167514691</v>
      </c>
      <c r="D520" s="9">
        <f t="shared" si="4"/>
        <v>3.2226099312911316E-2</v>
      </c>
      <c r="E520" s="1">
        <f t="shared" si="5"/>
        <v>0.52387338790420501</v>
      </c>
      <c r="F520" s="1">
        <f t="shared" si="6"/>
        <v>0.52387338790420501</v>
      </c>
      <c r="G520" s="1">
        <v>5.3200504464876258E-2</v>
      </c>
      <c r="H520" s="1">
        <f t="shared" si="7"/>
        <v>5.429141174568641E-3</v>
      </c>
    </row>
    <row r="521" spans="1:8" outlineLevel="1" x14ac:dyDescent="0.2">
      <c r="A521" s="10">
        <v>13</v>
      </c>
      <c r="B521" s="9">
        <v>9.883386880829125</v>
      </c>
      <c r="C521" s="9">
        <v>9.820255766159331</v>
      </c>
      <c r="D521" s="9">
        <f t="shared" si="4"/>
        <v>6.3131114669793931E-2</v>
      </c>
      <c r="E521" s="1">
        <f t="shared" si="5"/>
        <v>1.0262709924369684</v>
      </c>
      <c r="F521" s="1">
        <f t="shared" si="6"/>
        <v>1.0262709924369684</v>
      </c>
      <c r="G521" s="1">
        <v>4.4920681091260239E-2</v>
      </c>
      <c r="H521" s="1">
        <f t="shared" si="7"/>
        <v>1.72890170710948E-2</v>
      </c>
    </row>
    <row r="522" spans="1:8" outlineLevel="1" x14ac:dyDescent="0.2">
      <c r="A522" s="10">
        <v>14</v>
      </c>
      <c r="B522" s="9">
        <v>9.5353182291716614</v>
      </c>
      <c r="C522" s="9">
        <v>9.5728619342093566</v>
      </c>
      <c r="D522" s="9">
        <f t="shared" si="4"/>
        <v>-3.7543705037695219E-2</v>
      </c>
      <c r="E522" s="1">
        <f t="shared" si="5"/>
        <v>-0.61031736300438832</v>
      </c>
      <c r="F522" s="1">
        <f t="shared" si="6"/>
        <v>0.61031736300438832</v>
      </c>
      <c r="G522" s="1">
        <v>0.10578702476271891</v>
      </c>
      <c r="H522" s="1">
        <f t="shared" si="7"/>
        <v>1.6426334577068307E-2</v>
      </c>
    </row>
    <row r="523" spans="1:8" outlineLevel="1" x14ac:dyDescent="0.2">
      <c r="A523" s="10">
        <v>15</v>
      </c>
      <c r="B523" s="9">
        <v>8.896998552743824</v>
      </c>
      <c r="C523" s="9">
        <v>8.8173251045649668</v>
      </c>
      <c r="D523" s="9">
        <f t="shared" si="4"/>
        <v>7.9673448178857242E-2</v>
      </c>
      <c r="E523" s="1">
        <f t="shared" si="5"/>
        <v>1.2951862035237227</v>
      </c>
      <c r="F523" s="1">
        <f t="shared" si="6"/>
        <v>1.2951862035237227</v>
      </c>
      <c r="G523" s="1">
        <v>0.11064179647384809</v>
      </c>
      <c r="H523" s="1">
        <f t="shared" si="7"/>
        <v>7.8218404408203546E-2</v>
      </c>
    </row>
    <row r="524" spans="1:8" outlineLevel="1" x14ac:dyDescent="0.2">
      <c r="A524" s="10">
        <v>16</v>
      </c>
      <c r="B524" s="9">
        <v>9.2921719402226142</v>
      </c>
      <c r="C524" s="9">
        <v>9.2818180053756763</v>
      </c>
      <c r="D524" s="9">
        <f t="shared" si="4"/>
        <v>1.0353934846937918E-2</v>
      </c>
      <c r="E524" s="1">
        <f t="shared" si="5"/>
        <v>0.16831546609898268</v>
      </c>
      <c r="F524" s="1">
        <f t="shared" si="6"/>
        <v>0.16831546609898268</v>
      </c>
      <c r="G524" s="1">
        <v>4.8234350307873444E-2</v>
      </c>
      <c r="H524" s="1">
        <f t="shared" si="7"/>
        <v>5.0283230714477515E-4</v>
      </c>
    </row>
    <row r="525" spans="1:8" outlineLevel="1" x14ac:dyDescent="0.2">
      <c r="A525" s="10">
        <v>17</v>
      </c>
      <c r="B525" s="9">
        <v>9.6709247793054267</v>
      </c>
      <c r="C525" s="9">
        <v>9.6801166594528372</v>
      </c>
      <c r="D525" s="15">
        <f t="shared" si="4"/>
        <v>-9.1918801474104583E-3</v>
      </c>
      <c r="E525" s="1">
        <f t="shared" si="5"/>
        <v>-0.14942489152275554</v>
      </c>
      <c r="F525" s="1">
        <f t="shared" si="6"/>
        <v>0.14942489152275554</v>
      </c>
      <c r="G525" s="1">
        <v>9.58507728988095E-2</v>
      </c>
      <c r="H525" s="1">
        <f t="shared" si="7"/>
        <v>8.7264987768093647E-4</v>
      </c>
    </row>
    <row r="526" spans="1:8" outlineLevel="1" x14ac:dyDescent="0.2">
      <c r="A526" s="10">
        <v>18</v>
      </c>
      <c r="B526" s="9">
        <v>9.635479667759963</v>
      </c>
      <c r="C526" s="9">
        <v>9.7554887878677583</v>
      </c>
      <c r="D526" s="9">
        <f t="shared" si="4"/>
        <v>-0.1200091201077953</v>
      </c>
      <c r="E526" s="1">
        <f t="shared" si="5"/>
        <v>-1.9508902929832659</v>
      </c>
      <c r="F526" s="1">
        <f t="shared" si="6"/>
        <v>1.9508902929832659</v>
      </c>
      <c r="G526" s="1">
        <v>6.2375329343012459E-2</v>
      </c>
      <c r="H526" s="1">
        <f t="shared" si="7"/>
        <v>9.0011757357472411E-2</v>
      </c>
    </row>
    <row r="527" spans="1:8" outlineLevel="1" x14ac:dyDescent="0.2">
      <c r="A527" s="10">
        <v>19</v>
      </c>
      <c r="B527" s="9">
        <v>9.5836954261661127</v>
      </c>
      <c r="C527" s="9">
        <v>9.4714241673129358</v>
      </c>
      <c r="D527" s="9">
        <f t="shared" si="4"/>
        <v>0.1122712588531769</v>
      </c>
      <c r="E527" s="1">
        <f t="shared" si="5"/>
        <v>1.8251021995739733</v>
      </c>
      <c r="F527" s="1">
        <f t="shared" si="6"/>
        <v>1.8251021995739733</v>
      </c>
      <c r="G527" s="1">
        <v>9.6693855050143579E-2</v>
      </c>
      <c r="H527" s="1">
        <f t="shared" si="7"/>
        <v>0.13157763265867028</v>
      </c>
    </row>
    <row r="528" spans="1:8" outlineLevel="1" x14ac:dyDescent="0.2">
      <c r="A528" s="10">
        <v>20</v>
      </c>
      <c r="B528" s="9">
        <v>8.9895546637639292</v>
      </c>
      <c r="C528" s="9">
        <v>8.9152402973316267</v>
      </c>
      <c r="D528" s="9">
        <f t="shared" si="4"/>
        <v>7.4314366432302492E-2</v>
      </c>
      <c r="E528" s="1">
        <f t="shared" si="5"/>
        <v>1.2080679865976547</v>
      </c>
      <c r="F528" s="1">
        <f t="shared" si="6"/>
        <v>1.2080679865976547</v>
      </c>
      <c r="G528" s="1">
        <v>4.0020445486490433E-2</v>
      </c>
      <c r="H528" s="1">
        <f t="shared" si="7"/>
        <v>2.1126105700585863E-2</v>
      </c>
    </row>
    <row r="529" spans="1:8" outlineLevel="1" x14ac:dyDescent="0.2">
      <c r="A529" s="10">
        <v>21</v>
      </c>
      <c r="B529" s="9">
        <v>10.031000872835088</v>
      </c>
      <c r="C529" s="9">
        <v>10.009984245824741</v>
      </c>
      <c r="D529" s="9">
        <f t="shared" si="4"/>
        <v>2.1016627010347122E-2</v>
      </c>
      <c r="E529" s="1">
        <f t="shared" si="5"/>
        <v>0.34165014782966358</v>
      </c>
      <c r="F529" s="1">
        <f t="shared" si="6"/>
        <v>0.34165014782966358</v>
      </c>
      <c r="G529" s="1">
        <v>5.0260568300623767E-2</v>
      </c>
      <c r="H529" s="1">
        <f t="shared" si="7"/>
        <v>2.1680057360148196E-3</v>
      </c>
    </row>
    <row r="530" spans="1:8" outlineLevel="1" x14ac:dyDescent="0.2">
      <c r="A530" s="10">
        <v>22</v>
      </c>
      <c r="B530" s="9">
        <v>8.9895546637639292</v>
      </c>
      <c r="C530" s="9">
        <v>8.9152402973316267</v>
      </c>
      <c r="D530" s="9">
        <f t="shared" si="4"/>
        <v>7.4314366432302492E-2</v>
      </c>
      <c r="E530" s="1">
        <f t="shared" si="5"/>
        <v>1.2080679865976547</v>
      </c>
      <c r="F530" s="1">
        <f t="shared" si="6"/>
        <v>1.2080679865976547</v>
      </c>
      <c r="G530" s="1">
        <v>4.0020445486490433E-2</v>
      </c>
      <c r="H530" s="1">
        <f t="shared" si="7"/>
        <v>2.1126105700585863E-2</v>
      </c>
    </row>
    <row r="531" spans="1:8" outlineLevel="1" x14ac:dyDescent="0.2">
      <c r="A531" s="10">
        <v>23</v>
      </c>
      <c r="B531" s="9">
        <v>10.460700455855241</v>
      </c>
      <c r="C531" s="9">
        <v>10.477358478919049</v>
      </c>
      <c r="D531" s="9">
        <f t="shared" si="4"/>
        <v>-1.6658023063808258E-2</v>
      </c>
      <c r="E531" s="1">
        <f t="shared" si="5"/>
        <v>-0.27079588173202479</v>
      </c>
      <c r="F531" s="1">
        <f t="shared" si="6"/>
        <v>0.27079588173202479</v>
      </c>
      <c r="G531" s="1">
        <v>0.15835996382548234</v>
      </c>
      <c r="H531" s="1">
        <f t="shared" si="7"/>
        <v>5.4645635010026946E-3</v>
      </c>
    </row>
    <row r="532" spans="1:8" outlineLevel="1" x14ac:dyDescent="0.2">
      <c r="A532" s="10">
        <v>24</v>
      </c>
      <c r="B532" s="9">
        <v>10.044900305486452</v>
      </c>
      <c r="C532" s="9">
        <v>10.090919008666617</v>
      </c>
      <c r="D532" s="9">
        <f t="shared" si="4"/>
        <v>-4.6018703180164877E-2</v>
      </c>
      <c r="E532" s="1">
        <f t="shared" si="5"/>
        <v>-0.74808848901834613</v>
      </c>
      <c r="F532" s="1">
        <f t="shared" si="6"/>
        <v>0.74808848901834613</v>
      </c>
      <c r="G532" s="1">
        <v>5.5906743168942757E-2</v>
      </c>
      <c r="H532" s="1">
        <f t="shared" si="7"/>
        <v>1.1700895255051495E-2</v>
      </c>
    </row>
    <row r="533" spans="1:8" outlineLevel="1" x14ac:dyDescent="0.2">
      <c r="A533" s="10">
        <v>25</v>
      </c>
      <c r="B533" s="9">
        <v>9.3444341064568821</v>
      </c>
      <c r="C533" s="9">
        <v>9.3618179750990702</v>
      </c>
      <c r="D533" s="9">
        <f t="shared" si="4"/>
        <v>-1.7383868642188105E-2</v>
      </c>
      <c r="E533" s="1">
        <f t="shared" si="5"/>
        <v>-0.2825953607365716</v>
      </c>
      <c r="F533" s="1">
        <f t="shared" si="6"/>
        <v>0.2825953607365716</v>
      </c>
      <c r="G533" s="1">
        <v>4.164934906617257E-2</v>
      </c>
      <c r="H533" s="1">
        <f t="shared" si="7"/>
        <v>1.2071691688908719E-3</v>
      </c>
    </row>
    <row r="534" spans="1:8" outlineLevel="1" x14ac:dyDescent="0.2">
      <c r="A534" s="10">
        <v>26</v>
      </c>
      <c r="B534" s="9">
        <v>9.1577831212375074</v>
      </c>
      <c r="C534" s="9">
        <v>9.1803742302389502</v>
      </c>
      <c r="D534" s="9">
        <f t="shared" si="4"/>
        <v>-2.2591109001442788E-2</v>
      </c>
      <c r="E534" s="1">
        <f t="shared" si="5"/>
        <v>-0.36724521618902217</v>
      </c>
      <c r="F534" s="1">
        <f t="shared" si="6"/>
        <v>0.36724521618902217</v>
      </c>
      <c r="G534" s="1">
        <v>6.2429419939467885E-2</v>
      </c>
      <c r="H534" s="1">
        <f t="shared" si="7"/>
        <v>3.192805016812753E-3</v>
      </c>
    </row>
    <row r="535" spans="1:8" outlineLevel="1" x14ac:dyDescent="0.2">
      <c r="A535" s="10">
        <v>27</v>
      </c>
      <c r="B535" s="9">
        <v>9.301277366968284</v>
      </c>
      <c r="C535" s="9">
        <v>9.2938402721546396</v>
      </c>
      <c r="D535" s="15">
        <f t="shared" si="4"/>
        <v>7.4370948136444071E-3</v>
      </c>
      <c r="E535" s="1">
        <f t="shared" si="5"/>
        <v>0.12089877891699184</v>
      </c>
      <c r="F535" s="1">
        <f t="shared" si="6"/>
        <v>0.12089877891699184</v>
      </c>
      <c r="G535" s="1">
        <v>5.9997514999401494E-2</v>
      </c>
      <c r="H535" s="1">
        <f t="shared" si="7"/>
        <v>3.3082462876208961E-4</v>
      </c>
    </row>
    <row r="536" spans="1:8" outlineLevel="1" x14ac:dyDescent="0.2">
      <c r="A536" s="10">
        <v>28</v>
      </c>
      <c r="B536" s="9">
        <v>9.0994864618852986</v>
      </c>
      <c r="C536" s="9">
        <v>9.130841834795417</v>
      </c>
      <c r="D536" s="9">
        <f t="shared" si="4"/>
        <v>-3.1355372910118362E-2</v>
      </c>
      <c r="E536" s="1">
        <f t="shared" si="5"/>
        <v>-0.50971869961445504</v>
      </c>
      <c r="F536" s="1">
        <f t="shared" si="6"/>
        <v>0.50971869961445504</v>
      </c>
      <c r="G536" s="1">
        <v>4.7923513182797792E-2</v>
      </c>
      <c r="H536" s="1">
        <f t="shared" si="7"/>
        <v>4.57872801952873E-3</v>
      </c>
    </row>
    <row r="537" spans="1:8" outlineLevel="1" x14ac:dyDescent="0.2">
      <c r="A537" s="10">
        <v>29</v>
      </c>
      <c r="B537" s="9">
        <v>9.7246189275059631</v>
      </c>
      <c r="C537" s="9">
        <v>9.7324562049431869</v>
      </c>
      <c r="D537" s="15">
        <f t="shared" si="4"/>
        <v>-7.837277437223733E-3</v>
      </c>
      <c r="E537" s="1">
        <f t="shared" si="5"/>
        <v>-0.12740422112888564</v>
      </c>
      <c r="F537" s="1">
        <f t="shared" si="6"/>
        <v>0.12740422112888564</v>
      </c>
      <c r="G537" s="1">
        <v>4.5874882966902369E-2</v>
      </c>
      <c r="H537" s="1">
        <f t="shared" si="7"/>
        <v>2.7265325806800239E-4</v>
      </c>
    </row>
    <row r="538" spans="1:8" outlineLevel="1" x14ac:dyDescent="0.2">
      <c r="A538" s="10">
        <v>30</v>
      </c>
      <c r="B538" s="9">
        <v>10.494602007530922</v>
      </c>
      <c r="C538" s="9">
        <v>10.466579887481423</v>
      </c>
      <c r="D538" s="9">
        <f t="shared" si="4"/>
        <v>2.8022120049499222E-2</v>
      </c>
      <c r="E538" s="1">
        <f t="shared" si="5"/>
        <v>0.45553272904822145</v>
      </c>
      <c r="F538" s="1">
        <f t="shared" si="6"/>
        <v>0.45553272904822145</v>
      </c>
      <c r="G538" s="1">
        <v>0.11663150584507551</v>
      </c>
      <c r="H538" s="1">
        <f t="shared" si="7"/>
        <v>1.0338320403347949E-2</v>
      </c>
    </row>
    <row r="539" spans="1:8" outlineLevel="1" x14ac:dyDescent="0.2">
      <c r="A539" s="10">
        <v>31</v>
      </c>
      <c r="B539" s="9">
        <v>9.751675801946746</v>
      </c>
      <c r="C539" s="9">
        <v>9.7039800187215093</v>
      </c>
      <c r="D539" s="9">
        <f t="shared" si="4"/>
        <v>4.769578322523671E-2</v>
      </c>
      <c r="E539" s="1">
        <f t="shared" si="5"/>
        <v>0.77535141018256903</v>
      </c>
      <c r="F539" s="1">
        <f t="shared" si="6"/>
        <v>0.77535141018256903</v>
      </c>
      <c r="G539" s="1">
        <v>6.4439323771681753E-2</v>
      </c>
      <c r="H539" s="1">
        <f t="shared" si="7"/>
        <v>1.4753089039149247E-2</v>
      </c>
    </row>
    <row r="540" spans="1:8" outlineLevel="1" x14ac:dyDescent="0.2">
      <c r="A540" s="10">
        <v>32</v>
      </c>
      <c r="B540" s="9">
        <v>8.9987251137983453</v>
      </c>
      <c r="C540" s="9">
        <v>8.9688404700881392</v>
      </c>
      <c r="D540" s="9">
        <f t="shared" si="4"/>
        <v>2.9884643710206049E-2</v>
      </c>
      <c r="E540" s="1">
        <f t="shared" si="5"/>
        <v>0.48581025568003772</v>
      </c>
      <c r="F540" s="1">
        <f t="shared" si="6"/>
        <v>0.48581025568003772</v>
      </c>
      <c r="G540" s="1">
        <v>4.7932543669086711E-2</v>
      </c>
      <c r="H540" s="1">
        <f t="shared" si="7"/>
        <v>4.1601322663479736E-3</v>
      </c>
    </row>
    <row r="541" spans="1:8" outlineLevel="1" x14ac:dyDescent="0.2">
      <c r="A541" s="10">
        <v>33</v>
      </c>
      <c r="B541" s="9">
        <v>9.9353737413984504</v>
      </c>
      <c r="C541" s="9">
        <v>9.9282868849548329</v>
      </c>
      <c r="D541" s="15">
        <f t="shared" si="4"/>
        <v>7.0868564436175063E-3</v>
      </c>
      <c r="E541" s="1">
        <f t="shared" si="5"/>
        <v>0.11520523966179169</v>
      </c>
      <c r="F541" s="1">
        <f t="shared" si="6"/>
        <v>0.11520523966179169</v>
      </c>
      <c r="G541" s="1">
        <v>4.4824583526477391E-2</v>
      </c>
      <c r="H541" s="1">
        <f t="shared" si="7"/>
        <v>2.1735678370034294E-4</v>
      </c>
    </row>
    <row r="542" spans="1:8" outlineLevel="1" x14ac:dyDescent="0.2">
      <c r="A542" s="10">
        <v>34</v>
      </c>
      <c r="B542" s="9">
        <v>9.7270307643173162</v>
      </c>
      <c r="C542" s="9">
        <v>9.8008960680001387</v>
      </c>
      <c r="D542" s="9">
        <f t="shared" si="4"/>
        <v>-7.3865303682822514E-2</v>
      </c>
      <c r="E542" s="1">
        <f t="shared" si="5"/>
        <v>-1.2007679400835736</v>
      </c>
      <c r="F542" s="1">
        <f t="shared" si="6"/>
        <v>1.2007679400835736</v>
      </c>
      <c r="G542" s="1">
        <v>4.5902542682311809E-2</v>
      </c>
      <c r="H542" s="1">
        <f t="shared" si="7"/>
        <v>2.423528768398368E-2</v>
      </c>
    </row>
    <row r="543" spans="1:8" outlineLevel="1" x14ac:dyDescent="0.2">
      <c r="A543" s="10">
        <v>35</v>
      </c>
      <c r="B543" s="9">
        <v>9.5084303438479925</v>
      </c>
      <c r="C543" s="9">
        <v>9.5078892731457056</v>
      </c>
      <c r="D543" s="15">
        <f t="shared" si="4"/>
        <v>5.4107070228681664E-4</v>
      </c>
      <c r="E543" s="1">
        <f t="shared" si="5"/>
        <v>8.7957446897439888E-3</v>
      </c>
      <c r="F543" s="1">
        <f t="shared" si="6"/>
        <v>8.7957446897439888E-3</v>
      </c>
      <c r="G543" s="1">
        <v>4.6875561306886512E-2</v>
      </c>
      <c r="H543" s="1">
        <f t="shared" si="7"/>
        <v>1.3306726954374575E-6</v>
      </c>
    </row>
    <row r="544" spans="1:8" outlineLevel="1" x14ac:dyDescent="0.2">
      <c r="A544" s="10">
        <v>36</v>
      </c>
      <c r="B544" s="9">
        <v>9.4414520929395689</v>
      </c>
      <c r="C544" s="9">
        <v>9.2802656945154602</v>
      </c>
      <c r="D544" s="9">
        <f t="shared" si="4"/>
        <v>0.16118639842410865</v>
      </c>
      <c r="E544" s="1">
        <f t="shared" si="5"/>
        <v>2.6202756904148061</v>
      </c>
      <c r="F544" s="1">
        <f t="shared" si="6"/>
        <v>2.6202756904148061</v>
      </c>
      <c r="G544" s="1">
        <v>9.3160349159776348E-2</v>
      </c>
      <c r="H544" s="1">
        <f t="shared" si="7"/>
        <v>0.25926436355915017</v>
      </c>
    </row>
    <row r="545" spans="1:8" outlineLevel="1" x14ac:dyDescent="0.2">
      <c r="A545" s="10">
        <v>37</v>
      </c>
      <c r="B545" s="9">
        <v>9.282229777787709</v>
      </c>
      <c r="C545" s="9">
        <v>9.3137109288558726</v>
      </c>
      <c r="D545" s="9">
        <f t="shared" si="4"/>
        <v>-3.1481151068163626E-2</v>
      </c>
      <c r="E545" s="1">
        <f t="shared" si="5"/>
        <v>-0.51176337244748149</v>
      </c>
      <c r="F545" s="1">
        <f t="shared" si="6"/>
        <v>0.51176337244748149</v>
      </c>
      <c r="G545" s="1">
        <v>4.7305823265082612E-2</v>
      </c>
      <c r="H545" s="1">
        <f t="shared" si="7"/>
        <v>4.5501396740870725E-3</v>
      </c>
    </row>
    <row r="546" spans="1:8" outlineLevel="1" x14ac:dyDescent="0.2">
      <c r="A546" s="10">
        <v>38</v>
      </c>
      <c r="B546" s="9">
        <v>9.8309566438561298</v>
      </c>
      <c r="C546" s="9">
        <v>9.9695780758352637</v>
      </c>
      <c r="D546" s="9">
        <f t="shared" si="4"/>
        <v>-0.1386214319791339</v>
      </c>
      <c r="E546" s="1">
        <f t="shared" si="5"/>
        <v>-2.2534554524241197</v>
      </c>
      <c r="F546" s="1">
        <f t="shared" si="6"/>
        <v>2.2534554524241197</v>
      </c>
      <c r="G546" s="1">
        <v>8.9308022247845481E-2</v>
      </c>
      <c r="H546" s="1">
        <f t="shared" si="7"/>
        <v>0.18227375880397914</v>
      </c>
    </row>
    <row r="547" spans="1:8" outlineLevel="1" x14ac:dyDescent="0.2">
      <c r="A547" s="10">
        <v>39</v>
      </c>
      <c r="B547" s="9">
        <v>9.4157272017011326</v>
      </c>
      <c r="C547" s="9">
        <v>9.4517762320366234</v>
      </c>
      <c r="D547" s="9">
        <f t="shared" si="4"/>
        <v>-3.6049030335490784E-2</v>
      </c>
      <c r="E547" s="1">
        <f t="shared" si="5"/>
        <v>-0.58601965658775002</v>
      </c>
      <c r="F547" s="1">
        <f t="shared" si="6"/>
        <v>0.58601965658775002</v>
      </c>
      <c r="G547" s="1">
        <v>7.9335143988818232E-2</v>
      </c>
      <c r="H547" s="1">
        <f t="shared" si="7"/>
        <v>1.0714344247662896E-2</v>
      </c>
    </row>
    <row r="548" spans="1:8" outlineLevel="1" x14ac:dyDescent="0.2">
      <c r="A548" s="10">
        <v>40</v>
      </c>
      <c r="B548" s="9">
        <v>9.2315146072075898</v>
      </c>
      <c r="C548" s="9">
        <v>9.2141041116013049</v>
      </c>
      <c r="D548" s="9">
        <f t="shared" si="4"/>
        <v>1.7410495606284826E-2</v>
      </c>
      <c r="E548" s="1">
        <f t="shared" si="5"/>
        <v>0.28302821355426783</v>
      </c>
      <c r="F548" s="1">
        <f t="shared" si="6"/>
        <v>0.28302821355426783</v>
      </c>
      <c r="G548" s="1">
        <v>5.284933507168392E-2</v>
      </c>
      <c r="H548" s="1">
        <f t="shared" si="7"/>
        <v>1.5730393841386226E-3</v>
      </c>
    </row>
    <row r="549" spans="1:8" outlineLevel="1" x14ac:dyDescent="0.2">
      <c r="A549" s="10">
        <v>41</v>
      </c>
      <c r="B549" s="9">
        <v>9.5460980676595266</v>
      </c>
      <c r="C549" s="9">
        <v>9.6008561185090731</v>
      </c>
      <c r="D549" s="9">
        <f t="shared" si="4"/>
        <v>-5.4758050849546436E-2</v>
      </c>
      <c r="E549" s="1">
        <f t="shared" si="5"/>
        <v>-0.89015692948260505</v>
      </c>
      <c r="F549" s="1">
        <f t="shared" si="6"/>
        <v>0.89015692948260505</v>
      </c>
      <c r="G549" s="1">
        <v>9.2065862803330178E-2</v>
      </c>
      <c r="H549" s="1">
        <f t="shared" si="7"/>
        <v>2.9498629288931176E-2</v>
      </c>
    </row>
    <row r="550" spans="1:8" outlineLevel="1" x14ac:dyDescent="0.2">
      <c r="A550" s="10">
        <v>42</v>
      </c>
      <c r="B550" s="9">
        <v>9.3250261717009781</v>
      </c>
      <c r="C550" s="9">
        <v>9.3412241403631135</v>
      </c>
      <c r="D550" s="9">
        <f t="shared" si="4"/>
        <v>-1.6197968662135409E-2</v>
      </c>
      <c r="E550" s="1">
        <f t="shared" si="5"/>
        <v>-0.2633171529015691</v>
      </c>
      <c r="F550" s="1">
        <f t="shared" si="6"/>
        <v>0.2633171529015691</v>
      </c>
      <c r="G550" s="1">
        <v>5.8480308530291542E-2</v>
      </c>
      <c r="H550" s="1">
        <f t="shared" si="7"/>
        <v>1.5247122401785607E-3</v>
      </c>
    </row>
    <row r="551" spans="1:8" outlineLevel="1" x14ac:dyDescent="0.2">
      <c r="A551" s="10">
        <v>43</v>
      </c>
      <c r="B551" s="9">
        <v>9.664542626975372</v>
      </c>
      <c r="C551" s="9">
        <v>9.6038764195523942</v>
      </c>
      <c r="D551" s="9">
        <f t="shared" si="4"/>
        <v>6.0666207422977791E-2</v>
      </c>
      <c r="E551" s="1">
        <f t="shared" si="5"/>
        <v>0.98620100761749507</v>
      </c>
      <c r="F551" s="1">
        <f t="shared" si="6"/>
        <v>0.98620100761749507</v>
      </c>
      <c r="G551" s="1">
        <v>6.3703163548987501E-2</v>
      </c>
      <c r="H551" s="1">
        <f t="shared" si="7"/>
        <v>2.3558276645078136E-2</v>
      </c>
    </row>
    <row r="552" spans="1:8" outlineLevel="1" x14ac:dyDescent="0.2">
      <c r="A552" s="10">
        <v>44</v>
      </c>
      <c r="B552" s="9">
        <v>9.2826610335558097</v>
      </c>
      <c r="C552" s="9">
        <v>9.182011567372701</v>
      </c>
      <c r="D552" s="9">
        <f t="shared" si="4"/>
        <v>0.10064946618310877</v>
      </c>
      <c r="E552" s="1">
        <f t="shared" si="5"/>
        <v>1.636176203893523</v>
      </c>
      <c r="F552" s="1">
        <f t="shared" si="6"/>
        <v>1.636176203893523</v>
      </c>
      <c r="G552" s="1">
        <v>9.800084041363441E-2</v>
      </c>
      <c r="H552" s="1">
        <f t="shared" si="7"/>
        <v>0.10748711929148597</v>
      </c>
    </row>
    <row r="553" spans="1:8" outlineLevel="1" x14ac:dyDescent="0.2">
      <c r="A553" s="10">
        <v>45</v>
      </c>
      <c r="B553" s="9">
        <v>9.1667243736934232</v>
      </c>
      <c r="C553" s="9">
        <v>9.1391476468127308</v>
      </c>
      <c r="D553" s="9">
        <f t="shared" si="4"/>
        <v>2.7576726880692348E-2</v>
      </c>
      <c r="E553" s="1">
        <f t="shared" si="5"/>
        <v>0.44829233591138401</v>
      </c>
      <c r="F553" s="1">
        <f t="shared" si="6"/>
        <v>0.44829233591138401</v>
      </c>
      <c r="G553" s="1">
        <v>4.2220933657208304E-2</v>
      </c>
      <c r="H553" s="1">
        <f t="shared" si="7"/>
        <v>3.0831774797500178E-3</v>
      </c>
    </row>
    <row r="554" spans="1:8" outlineLevel="1" x14ac:dyDescent="0.2">
      <c r="A554" s="10">
        <v>46</v>
      </c>
      <c r="B554" s="9">
        <v>9.2614136421601838</v>
      </c>
      <c r="C554" s="9">
        <v>9.2229349290513216</v>
      </c>
      <c r="D554" s="9">
        <f t="shared" si="4"/>
        <v>3.8478713108862195E-2</v>
      </c>
      <c r="E554" s="1">
        <f t="shared" si="5"/>
        <v>0.62551702589886005</v>
      </c>
      <c r="F554" s="1">
        <f t="shared" si="6"/>
        <v>0.62551702589886005</v>
      </c>
      <c r="G554" s="1">
        <v>3.9285472141161959E-2</v>
      </c>
      <c r="H554" s="1">
        <f t="shared" si="7"/>
        <v>5.5513713077747348E-3</v>
      </c>
    </row>
    <row r="555" spans="1:8" outlineLevel="1" x14ac:dyDescent="0.2">
      <c r="A555" s="10">
        <v>47</v>
      </c>
      <c r="B555" s="9">
        <v>9.1936254527991608</v>
      </c>
      <c r="C555" s="9">
        <v>9.1873853866169846</v>
      </c>
      <c r="D555" s="15">
        <f t="shared" si="4"/>
        <v>6.2400661821762071E-3</v>
      </c>
      <c r="E555" s="1">
        <f t="shared" si="5"/>
        <v>0.1014396616810955</v>
      </c>
      <c r="F555" s="1">
        <f t="shared" si="6"/>
        <v>0.1014396616810955</v>
      </c>
      <c r="G555" s="1">
        <v>4.3062150044321845E-2</v>
      </c>
      <c r="H555" s="1">
        <f t="shared" si="7"/>
        <v>1.6129561991520163E-4</v>
      </c>
    </row>
    <row r="556" spans="1:8" outlineLevel="1" x14ac:dyDescent="0.2">
      <c r="A556" s="10">
        <v>48</v>
      </c>
      <c r="B556" s="9">
        <v>9.8346732365357674</v>
      </c>
      <c r="C556" s="9">
        <v>9.8293064948018536</v>
      </c>
      <c r="D556" s="15">
        <f t="shared" si="4"/>
        <v>5.3667417339138268E-3</v>
      </c>
      <c r="E556" s="1">
        <f t="shared" si="5"/>
        <v>8.7242739087131954E-2</v>
      </c>
      <c r="F556" s="1">
        <f t="shared" si="6"/>
        <v>8.7242739087131954E-2</v>
      </c>
      <c r="G556" s="1">
        <v>5.6577898241943647E-2</v>
      </c>
      <c r="H556" s="1">
        <f t="shared" si="7"/>
        <v>1.6127685559295824E-4</v>
      </c>
    </row>
    <row r="557" spans="1:8" outlineLevel="1" x14ac:dyDescent="0.2">
      <c r="A557" s="10">
        <v>49</v>
      </c>
      <c r="B557" s="9">
        <v>10.240923610246821</v>
      </c>
      <c r="C557" s="9">
        <v>10.235185158714446</v>
      </c>
      <c r="D557" s="15">
        <f t="shared" si="4"/>
        <v>5.7384515323750662E-3</v>
      </c>
      <c r="E557" s="1">
        <f t="shared" si="5"/>
        <v>9.3285321825622464E-2</v>
      </c>
      <c r="F557" s="1">
        <f t="shared" si="6"/>
        <v>9.3285321825622464E-2</v>
      </c>
      <c r="G557" s="1">
        <v>6.0777965764535466E-2</v>
      </c>
      <c r="H557" s="1">
        <f t="shared" si="7"/>
        <v>1.9985498644876711E-4</v>
      </c>
    </row>
    <row r="558" spans="1:8" outlineLevel="1" x14ac:dyDescent="0.2">
      <c r="A558" s="10">
        <v>50</v>
      </c>
      <c r="B558" s="9">
        <v>8.8113542299657279</v>
      </c>
      <c r="C558" s="9">
        <v>8.7731584589468738</v>
      </c>
      <c r="D558" s="9">
        <f t="shared" si="4"/>
        <v>3.8195771018854074E-2</v>
      </c>
      <c r="E558" s="1">
        <f t="shared" si="5"/>
        <v>0.6209174673288328</v>
      </c>
      <c r="F558" s="1">
        <f t="shared" si="6"/>
        <v>0.6209174673288328</v>
      </c>
      <c r="G558" s="1">
        <v>9.8629908560092516E-2</v>
      </c>
      <c r="H558" s="1">
        <f t="shared" si="7"/>
        <v>1.5600870914077809E-2</v>
      </c>
    </row>
    <row r="559" spans="1:8" outlineLevel="1" x14ac:dyDescent="0.2">
      <c r="A559" s="10">
        <v>51</v>
      </c>
      <c r="B559" s="9">
        <v>9.6064283182717496</v>
      </c>
      <c r="C559" s="9">
        <v>9.5892727900518349</v>
      </c>
      <c r="D559" s="9">
        <f t="shared" si="4"/>
        <v>1.7155528219914729E-2</v>
      </c>
      <c r="E559" s="1">
        <f t="shared" si="5"/>
        <v>0.27888341690339707</v>
      </c>
      <c r="F559" s="1">
        <f t="shared" si="6"/>
        <v>0.27888341690339707</v>
      </c>
      <c r="G559" s="1">
        <v>4.2541195881804661E-2</v>
      </c>
      <c r="H559" s="1">
        <f t="shared" si="7"/>
        <v>1.2030775624345003E-3</v>
      </c>
    </row>
    <row r="560" spans="1:8" outlineLevel="1" x14ac:dyDescent="0.2">
      <c r="A560" s="10">
        <v>52</v>
      </c>
      <c r="B560" s="9">
        <v>9.1896273303786415</v>
      </c>
      <c r="C560" s="9">
        <v>9.2041211606057143</v>
      </c>
      <c r="D560" s="9">
        <f t="shared" si="4"/>
        <v>-1.4493830227072735E-2</v>
      </c>
      <c r="E560" s="1">
        <f t="shared" si="5"/>
        <v>-0.23561436558109516</v>
      </c>
      <c r="F560" s="1">
        <f t="shared" si="6"/>
        <v>0.23561436558109516</v>
      </c>
      <c r="G560" s="1">
        <v>5.1466086459352967E-2</v>
      </c>
      <c r="H560" s="1">
        <f t="shared" si="7"/>
        <v>1.058516657293711E-3</v>
      </c>
    </row>
    <row r="561" spans="1:8" outlineLevel="1" x14ac:dyDescent="0.2">
      <c r="A561" s="10">
        <v>53</v>
      </c>
      <c r="B561" s="9">
        <v>10.050832842423782</v>
      </c>
      <c r="C561" s="9">
        <v>10.097535204886213</v>
      </c>
      <c r="D561" s="9">
        <f t="shared" si="4"/>
        <v>-4.6702362462431424E-2</v>
      </c>
      <c r="E561" s="1">
        <f t="shared" si="5"/>
        <v>-0.7592021798468741</v>
      </c>
      <c r="F561" s="1">
        <f t="shared" si="6"/>
        <v>0.7592021798468741</v>
      </c>
      <c r="G561" s="1">
        <v>6.9207992209171232E-2</v>
      </c>
      <c r="H561" s="1">
        <f t="shared" si="7"/>
        <v>1.5347745782635291E-2</v>
      </c>
    </row>
    <row r="562" spans="1:8" outlineLevel="1" x14ac:dyDescent="0.2">
      <c r="A562" s="10">
        <v>54</v>
      </c>
      <c r="B562" s="9">
        <v>9.2157154005934494</v>
      </c>
      <c r="C562" s="9">
        <v>9.2298277586915844</v>
      </c>
      <c r="D562" s="9">
        <f t="shared" si="4"/>
        <v>-1.4112358098135047E-2</v>
      </c>
      <c r="E562" s="1">
        <f t="shared" si="5"/>
        <v>-0.22941308460578491</v>
      </c>
      <c r="F562" s="1">
        <f t="shared" si="6"/>
        <v>0.22941308460578491</v>
      </c>
      <c r="G562" s="1">
        <v>5.0272602225807296E-2</v>
      </c>
      <c r="H562" s="1">
        <f t="shared" si="7"/>
        <v>9.7779665301442483E-4</v>
      </c>
    </row>
    <row r="563" spans="1:8" outlineLevel="1" x14ac:dyDescent="0.2">
      <c r="A563" s="10">
        <v>55</v>
      </c>
      <c r="B563" s="9">
        <v>9.4850891690160637</v>
      </c>
      <c r="C563" s="9">
        <v>9.4296398921871916</v>
      </c>
      <c r="D563" s="9">
        <f t="shared" si="4"/>
        <v>5.5449276828872129E-2</v>
      </c>
      <c r="E563" s="1">
        <f t="shared" si="5"/>
        <v>0.9013936259279508</v>
      </c>
      <c r="F563" s="1">
        <f t="shared" si="6"/>
        <v>0.9013936259279508</v>
      </c>
      <c r="G563" s="1">
        <v>5.6013903178179426E-2</v>
      </c>
      <c r="H563" s="1">
        <f t="shared" si="7"/>
        <v>1.7024421022389592E-2</v>
      </c>
    </row>
    <row r="564" spans="1:8" outlineLevel="1" x14ac:dyDescent="0.2">
      <c r="A564" s="10">
        <v>56</v>
      </c>
      <c r="B564" s="9">
        <v>9.233581688042598</v>
      </c>
      <c r="C564" s="9">
        <v>9.1820465294128706</v>
      </c>
      <c r="D564" s="9">
        <f t="shared" si="4"/>
        <v>5.1535158629727462E-2</v>
      </c>
      <c r="E564" s="1">
        <f t="shared" si="5"/>
        <v>0.83776500175804103</v>
      </c>
      <c r="F564" s="1">
        <f t="shared" si="6"/>
        <v>0.83776500175804103</v>
      </c>
      <c r="G564" s="1">
        <v>3.7952942628244404E-2</v>
      </c>
      <c r="H564" s="1">
        <f t="shared" si="7"/>
        <v>9.5934760351540308E-3</v>
      </c>
    </row>
    <row r="565" spans="1:8" outlineLevel="1" x14ac:dyDescent="0.2">
      <c r="A565" s="10">
        <v>57</v>
      </c>
      <c r="B565" s="9">
        <v>9.1033117992176589</v>
      </c>
      <c r="C565" s="9">
        <v>9.0671674900719772</v>
      </c>
      <c r="D565" s="9">
        <f t="shared" si="4"/>
        <v>3.6144309145681675E-2</v>
      </c>
      <c r="E565" s="1">
        <f t="shared" si="5"/>
        <v>0.58756852642165469</v>
      </c>
      <c r="F565" s="1">
        <f t="shared" si="6"/>
        <v>0.58756852642165469</v>
      </c>
      <c r="G565" s="1">
        <v>4.5687062665358991E-2</v>
      </c>
      <c r="H565" s="1">
        <f t="shared" si="7"/>
        <v>5.773077773514791E-3</v>
      </c>
    </row>
    <row r="566" spans="1:8" outlineLevel="1" x14ac:dyDescent="0.2">
      <c r="A566" s="10">
        <v>58</v>
      </c>
      <c r="B566" s="9">
        <v>9.1794687083090949</v>
      </c>
      <c r="C566" s="9">
        <v>9.2131075746970339</v>
      </c>
      <c r="D566" s="9">
        <f t="shared" si="4"/>
        <v>-3.3638866387939004E-2</v>
      </c>
      <c r="E566" s="1">
        <f t="shared" si="5"/>
        <v>-0.54683958889328177</v>
      </c>
      <c r="F566" s="1">
        <f t="shared" si="6"/>
        <v>0.54683958889328177</v>
      </c>
      <c r="G566" s="1">
        <v>6.1471395792557983E-2</v>
      </c>
      <c r="H566" s="1">
        <f t="shared" si="7"/>
        <v>6.9562741450762081E-3</v>
      </c>
    </row>
    <row r="567" spans="1:8" outlineLevel="1" x14ac:dyDescent="0.2">
      <c r="A567" s="10">
        <v>59</v>
      </c>
      <c r="B567" s="9">
        <v>9.3564948817622575</v>
      </c>
      <c r="C567" s="9">
        <v>9.3582736084568712</v>
      </c>
      <c r="D567" s="15">
        <f t="shared" si="4"/>
        <v>-1.7787266946136526E-3</v>
      </c>
      <c r="E567" s="1">
        <f t="shared" si="5"/>
        <v>-2.891530776390203E-2</v>
      </c>
      <c r="F567" s="1">
        <f t="shared" si="6"/>
        <v>2.891530776390203E-2</v>
      </c>
      <c r="G567" s="1">
        <v>5.4631659350165299E-2</v>
      </c>
      <c r="H567" s="1">
        <f t="shared" si="7"/>
        <v>1.7036354439480303E-5</v>
      </c>
    </row>
    <row r="568" spans="1:8" outlineLevel="1" x14ac:dyDescent="0.2">
      <c r="A568" s="10">
        <v>60</v>
      </c>
      <c r="B568" s="9">
        <v>10.008554074982184</v>
      </c>
      <c r="C568" s="9">
        <v>9.9348902221424815</v>
      </c>
      <c r="D568" s="9">
        <f t="shared" si="4"/>
        <v>7.366385283970267E-2</v>
      </c>
      <c r="E568" s="1">
        <f t="shared" si="5"/>
        <v>1.197493118186681</v>
      </c>
      <c r="F568" s="1">
        <f t="shared" si="6"/>
        <v>1.197493118186681</v>
      </c>
      <c r="G568" s="1">
        <v>4.8600249371861443E-2</v>
      </c>
      <c r="H568" s="1">
        <f t="shared" si="7"/>
        <v>2.5664761276801524E-2</v>
      </c>
    </row>
    <row r="569" spans="1:8" outlineLevel="1" x14ac:dyDescent="0.2">
      <c r="A569" s="10">
        <v>61</v>
      </c>
      <c r="B569" s="9">
        <v>9.2064327471451648</v>
      </c>
      <c r="C569" s="9">
        <v>9.2016526381925487</v>
      </c>
      <c r="D569" s="15">
        <f t="shared" si="4"/>
        <v>4.7801089526160467E-3</v>
      </c>
      <c r="E569" s="1">
        <f t="shared" si="5"/>
        <v>7.7706328874711142E-2</v>
      </c>
      <c r="F569" s="1">
        <f t="shared" si="6"/>
        <v>7.7706328874711142E-2</v>
      </c>
      <c r="G569" s="1">
        <v>4.6112501404347889E-2</v>
      </c>
      <c r="H569" s="1">
        <f t="shared" si="7"/>
        <v>1.0200369317373443E-4</v>
      </c>
    </row>
    <row r="570" spans="1:8" outlineLevel="1" x14ac:dyDescent="0.2">
      <c r="A570" s="10">
        <v>62</v>
      </c>
      <c r="B570" s="9">
        <v>9.0613524256098064</v>
      </c>
      <c r="C570" s="9">
        <v>9.0801331995920354</v>
      </c>
      <c r="D570" s="9">
        <f t="shared" si="4"/>
        <v>-1.8780773982228993E-2</v>
      </c>
      <c r="E570" s="1">
        <f t="shared" si="5"/>
        <v>-0.30530371044911347</v>
      </c>
      <c r="F570" s="1">
        <f t="shared" si="6"/>
        <v>0.30530371044911347</v>
      </c>
      <c r="G570" s="1">
        <v>4.9872327217244057E-2</v>
      </c>
      <c r="H570" s="1">
        <f t="shared" si="7"/>
        <v>1.7164794568196374E-3</v>
      </c>
    </row>
    <row r="571" spans="1:8" outlineLevel="1" x14ac:dyDescent="0.2">
      <c r="A571" s="10">
        <v>63</v>
      </c>
      <c r="B571" s="9">
        <v>9.7641703112667741</v>
      </c>
      <c r="C571" s="9">
        <v>9.8022859754726053</v>
      </c>
      <c r="D571" s="9">
        <f t="shared" si="4"/>
        <v>-3.8115664205831123E-2</v>
      </c>
      <c r="E571" s="1">
        <f t="shared" si="5"/>
        <v>-0.61961523626682746</v>
      </c>
      <c r="F571" s="1">
        <f t="shared" si="6"/>
        <v>0.61961523626682746</v>
      </c>
      <c r="G571" s="1">
        <v>4.524888211006739E-2</v>
      </c>
      <c r="H571" s="1">
        <f t="shared" si="7"/>
        <v>6.35258413125773E-3</v>
      </c>
    </row>
    <row r="572" spans="1:8" outlineLevel="1" x14ac:dyDescent="0.2">
      <c r="A572" s="10">
        <v>64</v>
      </c>
      <c r="B572" s="9">
        <v>10.403049984023408</v>
      </c>
      <c r="C572" s="9">
        <v>10.345091676201395</v>
      </c>
      <c r="D572" s="9">
        <f t="shared" si="4"/>
        <v>5.79583078220125E-2</v>
      </c>
      <c r="E572" s="1">
        <f t="shared" si="5"/>
        <v>0.94218089446983366</v>
      </c>
      <c r="F572" s="1">
        <f t="shared" si="6"/>
        <v>0.94218089446983366</v>
      </c>
      <c r="G572" s="1">
        <v>0.15086775994644569</v>
      </c>
      <c r="H572" s="1">
        <f t="shared" si="7"/>
        <v>6.1914605904854286E-2</v>
      </c>
    </row>
    <row r="573" spans="1:8" outlineLevel="1" x14ac:dyDescent="0.2">
      <c r="A573" s="10">
        <v>65</v>
      </c>
      <c r="B573" s="9">
        <v>9.544826709432904</v>
      </c>
      <c r="C573" s="9">
        <v>9.5418813104378426</v>
      </c>
      <c r="D573" s="15">
        <f t="shared" ref="D573:D636" si="8">B573 - C573</f>
        <v>2.9453989950614101E-3</v>
      </c>
      <c r="E573" s="1">
        <f t="shared" ref="E573:E636" si="9">D573 /0.0615150531731231</f>
        <v>4.7880946908590197E-2</v>
      </c>
      <c r="F573" s="1">
        <f t="shared" ref="F573:F636" si="10">ABS(E573)</f>
        <v>4.7880946908590197E-2</v>
      </c>
      <c r="G573" s="1">
        <v>4.1660970671722704E-2</v>
      </c>
      <c r="H573" s="1">
        <f t="shared" si="7"/>
        <v>3.4665322085855471E-5</v>
      </c>
    </row>
    <row r="574" spans="1:8" outlineLevel="1" x14ac:dyDescent="0.2">
      <c r="A574" s="10">
        <v>66</v>
      </c>
      <c r="B574" s="9">
        <v>9.060094060174638</v>
      </c>
      <c r="C574" s="9">
        <v>9.0148378280936328</v>
      </c>
      <c r="D574" s="9">
        <f t="shared" si="8"/>
        <v>4.5256232081005265E-2</v>
      </c>
      <c r="E574" s="1">
        <f t="shared" si="9"/>
        <v>0.73569361882269213</v>
      </c>
      <c r="F574" s="1">
        <f t="shared" si="10"/>
        <v>0.73569361882269213</v>
      </c>
      <c r="G574" s="1">
        <v>4.9233103164611478E-2</v>
      </c>
      <c r="H574" s="1">
        <f t="shared" ref="H574:H637" si="11">(F574^2/3)*(G574/(1-G574)^2)</f>
        <v>9.8261146940153369E-3</v>
      </c>
    </row>
    <row r="575" spans="1:8" outlineLevel="1" x14ac:dyDescent="0.2">
      <c r="A575" s="10">
        <v>67</v>
      </c>
      <c r="B575" s="9">
        <v>9.8195079387408537</v>
      </c>
      <c r="C575" s="9">
        <v>9.8022358971949597</v>
      </c>
      <c r="D575" s="9">
        <f t="shared" si="8"/>
        <v>1.7272041545894012E-2</v>
      </c>
      <c r="E575" s="1">
        <f t="shared" si="9"/>
        <v>0.28077747892511684</v>
      </c>
      <c r="F575" s="1">
        <f t="shared" si="10"/>
        <v>0.28077747892511684</v>
      </c>
      <c r="G575" s="1">
        <v>5.6033034537310816E-2</v>
      </c>
      <c r="H575" s="1">
        <f t="shared" si="11"/>
        <v>1.6524709601547039E-3</v>
      </c>
    </row>
    <row r="576" spans="1:8" outlineLevel="1" x14ac:dyDescent="0.2">
      <c r="A576" s="10">
        <v>68</v>
      </c>
      <c r="B576" s="9">
        <v>9.5286944617670493</v>
      </c>
      <c r="C576" s="9">
        <v>9.4825396694282773</v>
      </c>
      <c r="D576" s="9">
        <f t="shared" si="8"/>
        <v>4.6154792338771955E-2</v>
      </c>
      <c r="E576" s="1">
        <f t="shared" si="9"/>
        <v>0.75030077936984885</v>
      </c>
      <c r="F576" s="1">
        <f t="shared" si="10"/>
        <v>0.75030077936984885</v>
      </c>
      <c r="G576" s="1">
        <v>4.6702477719416435E-2</v>
      </c>
      <c r="H576" s="1">
        <f t="shared" si="11"/>
        <v>9.6434522379360045E-3</v>
      </c>
    </row>
    <row r="577" spans="1:8" outlineLevel="1" x14ac:dyDescent="0.2">
      <c r="A577" s="10">
        <v>69</v>
      </c>
      <c r="B577" s="9">
        <v>10.277668370604527</v>
      </c>
      <c r="C577" s="9">
        <v>10.15114287799196</v>
      </c>
      <c r="D577" s="9">
        <f t="shared" si="8"/>
        <v>0.12652549261256674</v>
      </c>
      <c r="E577" s="1">
        <f t="shared" si="9"/>
        <v>2.0568216409808411</v>
      </c>
      <c r="F577" s="1">
        <f t="shared" si="10"/>
        <v>2.0568216409808411</v>
      </c>
      <c r="G577" s="1">
        <v>0.13180346201455875</v>
      </c>
      <c r="H577" s="1">
        <f t="shared" si="11"/>
        <v>0.24658277166809578</v>
      </c>
    </row>
    <row r="578" spans="1:8" outlineLevel="1" x14ac:dyDescent="0.2">
      <c r="A578" s="10">
        <v>70</v>
      </c>
      <c r="B578" s="9">
        <v>9.0893020435991261</v>
      </c>
      <c r="C578" s="9">
        <v>9.2327749590703618</v>
      </c>
      <c r="D578" s="9">
        <f t="shared" si="8"/>
        <v>-0.14347291547123575</v>
      </c>
      <c r="E578" s="1">
        <f t="shared" si="9"/>
        <v>-2.3323220589187645</v>
      </c>
      <c r="F578" s="1">
        <f t="shared" si="10"/>
        <v>2.3323220589187645</v>
      </c>
      <c r="G578" s="1">
        <v>0.13382293440176457</v>
      </c>
      <c r="H578" s="1">
        <f t="shared" si="11"/>
        <v>0.32342454268366222</v>
      </c>
    </row>
    <row r="579" spans="1:8" outlineLevel="1" x14ac:dyDescent="0.2">
      <c r="A579" s="10">
        <v>71</v>
      </c>
      <c r="B579" s="9">
        <v>9.4858046097299411</v>
      </c>
      <c r="C579" s="9">
        <v>9.4678530989781944</v>
      </c>
      <c r="D579" s="9">
        <f t="shared" si="8"/>
        <v>1.7951510751746724E-2</v>
      </c>
      <c r="E579" s="1">
        <f t="shared" si="9"/>
        <v>0.29182305510206441</v>
      </c>
      <c r="F579" s="1">
        <f t="shared" si="10"/>
        <v>0.29182305510206441</v>
      </c>
      <c r="G579" s="1">
        <v>4.5975646655563883E-2</v>
      </c>
      <c r="H579" s="1">
        <f t="shared" si="11"/>
        <v>1.4339264280385131E-3</v>
      </c>
    </row>
    <row r="580" spans="1:8" outlineLevel="1" x14ac:dyDescent="0.2">
      <c r="A580" s="10">
        <v>72</v>
      </c>
      <c r="B580" s="9">
        <v>9.2059306634874822</v>
      </c>
      <c r="C580" s="9">
        <v>9.1693377050641942</v>
      </c>
      <c r="D580" s="9">
        <f t="shared" si="8"/>
        <v>3.6592958423288025E-2</v>
      </c>
      <c r="E580" s="1">
        <f t="shared" si="9"/>
        <v>0.59486185146103499</v>
      </c>
      <c r="F580" s="1">
        <f t="shared" si="10"/>
        <v>0.59486185146103499</v>
      </c>
      <c r="G580" s="1">
        <v>4.9283881034928964E-2</v>
      </c>
      <c r="H580" s="1">
        <f t="shared" si="11"/>
        <v>6.4315280536493356E-3</v>
      </c>
    </row>
    <row r="581" spans="1:8" outlineLevel="1" x14ac:dyDescent="0.2">
      <c r="A581" s="10">
        <v>73</v>
      </c>
      <c r="B581" s="9">
        <v>9.3196431068666321</v>
      </c>
      <c r="C581" s="9">
        <v>9.3835174967992465</v>
      </c>
      <c r="D581" s="9">
        <f t="shared" si="8"/>
        <v>-6.3874389932614406E-2</v>
      </c>
      <c r="E581" s="1">
        <f t="shared" si="9"/>
        <v>-1.0383538115922841</v>
      </c>
      <c r="F581" s="1">
        <f t="shared" si="10"/>
        <v>1.0383538115922841</v>
      </c>
      <c r="G581" s="1">
        <v>6.5063550681606699E-2</v>
      </c>
      <c r="H581" s="1">
        <f t="shared" si="11"/>
        <v>2.6751186270200258E-2</v>
      </c>
    </row>
    <row r="582" spans="1:8" outlineLevel="1" x14ac:dyDescent="0.2">
      <c r="A582" s="10">
        <v>74</v>
      </c>
      <c r="B582" s="9">
        <v>9.8602146403026616</v>
      </c>
      <c r="C582" s="9">
        <v>9.8967846360606586</v>
      </c>
      <c r="D582" s="9">
        <f t="shared" si="8"/>
        <v>-3.656999575799702E-2</v>
      </c>
      <c r="E582" s="1">
        <f t="shared" si="9"/>
        <v>-0.59448856615757639</v>
      </c>
      <c r="F582" s="1">
        <f t="shared" si="10"/>
        <v>0.59448856615757639</v>
      </c>
      <c r="G582" s="1">
        <v>6.7005130600970381E-2</v>
      </c>
      <c r="H582" s="1">
        <f t="shared" si="11"/>
        <v>9.0680792018189519E-3</v>
      </c>
    </row>
    <row r="583" spans="1:8" outlineLevel="1" x14ac:dyDescent="0.2">
      <c r="A583" s="10">
        <v>75</v>
      </c>
      <c r="B583" s="9">
        <v>9.6542566664586005</v>
      </c>
      <c r="C583" s="9">
        <v>9.6533569546386175</v>
      </c>
      <c r="D583" s="15">
        <f t="shared" si="8"/>
        <v>8.9971181998294014E-4</v>
      </c>
      <c r="E583" s="1">
        <f t="shared" si="9"/>
        <v>1.4625880553998098E-2</v>
      </c>
      <c r="F583" s="1">
        <f t="shared" si="10"/>
        <v>1.4625880553998098E-2</v>
      </c>
      <c r="G583" s="1">
        <v>4.2407076871756148E-2</v>
      </c>
      <c r="H583" s="1">
        <f t="shared" si="11"/>
        <v>3.2976098501958272E-6</v>
      </c>
    </row>
    <row r="584" spans="1:8" outlineLevel="1" x14ac:dyDescent="0.2">
      <c r="A584" s="10">
        <v>76</v>
      </c>
      <c r="B584" s="9">
        <v>9.1228197744466879</v>
      </c>
      <c r="C584" s="9">
        <v>9.094783948454257</v>
      </c>
      <c r="D584" s="9">
        <f t="shared" si="8"/>
        <v>2.8035825992430929E-2</v>
      </c>
      <c r="E584" s="1">
        <f t="shared" si="9"/>
        <v>0.45575553537325442</v>
      </c>
      <c r="F584" s="1">
        <f t="shared" si="10"/>
        <v>0.45575553537325442</v>
      </c>
      <c r="G584" s="1">
        <v>4.9687860914095834E-2</v>
      </c>
      <c r="H584" s="1">
        <f t="shared" si="11"/>
        <v>3.8094334963698598E-3</v>
      </c>
    </row>
    <row r="585" spans="1:8" outlineLevel="1" x14ac:dyDescent="0.2">
      <c r="A585" s="10">
        <v>77</v>
      </c>
      <c r="B585" s="9">
        <v>9.5556247389049904</v>
      </c>
      <c r="C585" s="9">
        <v>9.5677929103225043</v>
      </c>
      <c r="D585" s="9">
        <f t="shared" si="8"/>
        <v>-1.2168171417513918E-2</v>
      </c>
      <c r="E585" s="1">
        <f t="shared" si="9"/>
        <v>-0.19780802892698116</v>
      </c>
      <c r="F585" s="1">
        <f t="shared" si="10"/>
        <v>0.19780802892698116</v>
      </c>
      <c r="G585" s="1">
        <v>4.8885935008971093E-2</v>
      </c>
      <c r="H585" s="1">
        <f t="shared" si="11"/>
        <v>7.0483148211532732E-4</v>
      </c>
    </row>
    <row r="586" spans="1:8" outlineLevel="1" x14ac:dyDescent="0.2">
      <c r="A586" s="10">
        <v>78</v>
      </c>
      <c r="B586" s="9">
        <v>9.7907059575479209</v>
      </c>
      <c r="C586" s="9">
        <v>9.8132795382837852</v>
      </c>
      <c r="D586" s="9">
        <f t="shared" si="8"/>
        <v>-2.257358073586424E-2</v>
      </c>
      <c r="E586" s="1">
        <f t="shared" si="9"/>
        <v>-0.36696027348517346</v>
      </c>
      <c r="F586" s="1">
        <f t="shared" si="10"/>
        <v>0.36696027348517346</v>
      </c>
      <c r="G586" s="1">
        <v>4.7130285929257359E-2</v>
      </c>
      <c r="H586" s="1">
        <f t="shared" si="11"/>
        <v>2.3299675589934297E-3</v>
      </c>
    </row>
    <row r="587" spans="1:8" outlineLevel="1" x14ac:dyDescent="0.2">
      <c r="A587" s="10">
        <v>79</v>
      </c>
      <c r="B587" s="9">
        <v>9.7277355687632667</v>
      </c>
      <c r="C587" s="9">
        <v>9.6898864518347931</v>
      </c>
      <c r="D587" s="9">
        <f t="shared" si="8"/>
        <v>3.7849116928473592E-2</v>
      </c>
      <c r="E587" s="1">
        <f t="shared" si="9"/>
        <v>0.6152821947817233</v>
      </c>
      <c r="F587" s="1">
        <f t="shared" si="10"/>
        <v>0.6152821947817233</v>
      </c>
      <c r="G587" s="1">
        <v>4.6865673365293237E-2</v>
      </c>
      <c r="H587" s="1">
        <f t="shared" si="11"/>
        <v>6.5098964462359486E-3</v>
      </c>
    </row>
    <row r="588" spans="1:8" outlineLevel="1" x14ac:dyDescent="0.2">
      <c r="A588" s="10">
        <v>80</v>
      </c>
      <c r="B588" s="9">
        <v>9.2893363782026803</v>
      </c>
      <c r="C588" s="9">
        <v>9.258098025294947</v>
      </c>
      <c r="D588" s="9">
        <f t="shared" si="8"/>
        <v>3.1238352907733358E-2</v>
      </c>
      <c r="E588" s="1">
        <f t="shared" si="9"/>
        <v>0.50781640096804614</v>
      </c>
      <c r="F588" s="1">
        <f t="shared" si="10"/>
        <v>0.50781640096804614</v>
      </c>
      <c r="G588" s="1">
        <v>6.409512943995814E-2</v>
      </c>
      <c r="H588" s="1">
        <f t="shared" si="11"/>
        <v>6.2900457722591006E-3</v>
      </c>
    </row>
    <row r="589" spans="1:8" outlineLevel="1" x14ac:dyDescent="0.2">
      <c r="A589" s="10">
        <v>81</v>
      </c>
      <c r="B589" s="9">
        <v>10.459697547336718</v>
      </c>
      <c r="C589" s="9">
        <v>10.452252714977504</v>
      </c>
      <c r="D589" s="15">
        <f t="shared" si="8"/>
        <v>7.4448323592140042E-3</v>
      </c>
      <c r="E589" s="1">
        <f t="shared" si="9"/>
        <v>0.12102456187856746</v>
      </c>
      <c r="F589" s="1">
        <f t="shared" si="10"/>
        <v>0.12102456187856746</v>
      </c>
      <c r="G589" s="1">
        <v>0.11684176305460645</v>
      </c>
      <c r="H589" s="1">
        <f t="shared" si="11"/>
        <v>7.3138632753006513E-4</v>
      </c>
    </row>
    <row r="590" spans="1:8" outlineLevel="1" x14ac:dyDescent="0.2">
      <c r="A590" s="10">
        <v>82</v>
      </c>
      <c r="B590" s="9">
        <v>9.5122248609519691</v>
      </c>
      <c r="C590" s="9">
        <v>9.4601766476797966</v>
      </c>
      <c r="D590" s="9">
        <f t="shared" si="8"/>
        <v>5.2048213272172461E-2</v>
      </c>
      <c r="E590" s="1">
        <f t="shared" si="9"/>
        <v>0.84610531223458574</v>
      </c>
      <c r="F590" s="1">
        <f t="shared" si="10"/>
        <v>0.84610531223458574</v>
      </c>
      <c r="G590" s="1">
        <v>3.9978401238833228E-2</v>
      </c>
      <c r="H590" s="1">
        <f t="shared" si="11"/>
        <v>1.0351207230688463E-2</v>
      </c>
    </row>
    <row r="591" spans="1:8" outlineLevel="1" x14ac:dyDescent="0.2">
      <c r="A591" s="10">
        <v>83</v>
      </c>
      <c r="B591" s="9">
        <v>9.1401324769326866</v>
      </c>
      <c r="C591" s="9">
        <v>9.0433191047879724</v>
      </c>
      <c r="D591" s="9">
        <f t="shared" si="8"/>
        <v>9.6813372144714194E-2</v>
      </c>
      <c r="E591" s="1">
        <f t="shared" si="9"/>
        <v>1.5738159548078468</v>
      </c>
      <c r="F591" s="1">
        <f t="shared" si="10"/>
        <v>1.5738159548078468</v>
      </c>
      <c r="G591" s="1">
        <v>5.1537705989301089E-2</v>
      </c>
      <c r="H591" s="1">
        <f t="shared" si="11"/>
        <v>4.7301136526627388E-2</v>
      </c>
    </row>
    <row r="592" spans="1:8" outlineLevel="1" x14ac:dyDescent="0.2">
      <c r="A592" s="10">
        <v>84</v>
      </c>
      <c r="B592" s="9">
        <v>9.4637259872011423</v>
      </c>
      <c r="C592" s="9">
        <v>9.5407440102795302</v>
      </c>
      <c r="D592" s="9">
        <f t="shared" si="8"/>
        <v>-7.7018023078387898E-2</v>
      </c>
      <c r="E592" s="1">
        <f t="shared" si="9"/>
        <v>-1.2520191254916819</v>
      </c>
      <c r="F592" s="1">
        <f t="shared" si="10"/>
        <v>1.2520191254916819</v>
      </c>
      <c r="G592" s="1">
        <v>4.2009159216424466E-2</v>
      </c>
      <c r="H592" s="1">
        <f t="shared" si="11"/>
        <v>2.3917839500053426E-2</v>
      </c>
    </row>
    <row r="593" spans="1:8" outlineLevel="1" x14ac:dyDescent="0.2">
      <c r="A593" s="10">
        <v>85</v>
      </c>
      <c r="B593" s="9">
        <v>9.112279813345209</v>
      </c>
      <c r="C593" s="9">
        <v>9.1040789204266375</v>
      </c>
      <c r="D593" s="15">
        <f t="shared" si="8"/>
        <v>8.2008929185715118E-3</v>
      </c>
      <c r="E593" s="1">
        <f t="shared" si="9"/>
        <v>0.13331522116207178</v>
      </c>
      <c r="F593" s="1">
        <f t="shared" si="10"/>
        <v>0.13331522116207178</v>
      </c>
      <c r="G593" s="1">
        <v>4.3790636914549742E-2</v>
      </c>
      <c r="H593" s="1">
        <f t="shared" si="11"/>
        <v>2.8373538344783709E-4</v>
      </c>
    </row>
    <row r="594" spans="1:8" outlineLevel="1" x14ac:dyDescent="0.2">
      <c r="A594" s="10">
        <v>86</v>
      </c>
      <c r="B594" s="9">
        <v>9.7803988730607809</v>
      </c>
      <c r="C594" s="9">
        <v>9.7442975551161179</v>
      </c>
      <c r="D594" s="9">
        <f t="shared" si="8"/>
        <v>3.6101317944662981E-2</v>
      </c>
      <c r="E594" s="1">
        <f t="shared" si="9"/>
        <v>0.58686965356369425</v>
      </c>
      <c r="F594" s="1">
        <f t="shared" si="10"/>
        <v>0.58686965356369425</v>
      </c>
      <c r="G594" s="1">
        <v>4.8649451517784575E-2</v>
      </c>
      <c r="H594" s="1">
        <f t="shared" si="11"/>
        <v>6.1710470004245647E-3</v>
      </c>
    </row>
    <row r="595" spans="1:8" outlineLevel="1" x14ac:dyDescent="0.2">
      <c r="A595" s="10">
        <v>87</v>
      </c>
      <c r="B595" s="9">
        <v>9.3411931803949457</v>
      </c>
      <c r="C595" s="9">
        <v>9.3622026204972126</v>
      </c>
      <c r="D595" s="9">
        <f t="shared" si="8"/>
        <v>-2.1009440102266908E-2</v>
      </c>
      <c r="E595" s="1">
        <f t="shared" si="9"/>
        <v>-0.34153331613222543</v>
      </c>
      <c r="F595" s="1">
        <f t="shared" si="10"/>
        <v>0.34153331613222543</v>
      </c>
      <c r="G595" s="1">
        <v>6.4032448622589735E-2</v>
      </c>
      <c r="H595" s="1">
        <f t="shared" si="11"/>
        <v>2.8419957202757639E-3</v>
      </c>
    </row>
    <row r="596" spans="1:8" outlineLevel="1" x14ac:dyDescent="0.2">
      <c r="A596" s="10">
        <v>88</v>
      </c>
      <c r="B596" s="9">
        <v>9.977391611043732</v>
      </c>
      <c r="C596" s="9">
        <v>10.007405144372619</v>
      </c>
      <c r="D596" s="9">
        <f t="shared" si="8"/>
        <v>-3.0013533328887121E-2</v>
      </c>
      <c r="E596" s="1">
        <f t="shared" si="9"/>
        <v>-0.4879055089884976</v>
      </c>
      <c r="F596" s="1">
        <f t="shared" si="10"/>
        <v>0.4879055089884976</v>
      </c>
      <c r="G596" s="1">
        <v>6.1158593776317077E-2</v>
      </c>
      <c r="H596" s="1">
        <f t="shared" si="11"/>
        <v>5.5058352181704797E-3</v>
      </c>
    </row>
    <row r="597" spans="1:8" outlineLevel="1" x14ac:dyDescent="0.2">
      <c r="A597" s="10">
        <v>89</v>
      </c>
      <c r="B597" s="9">
        <v>9.233861567017529</v>
      </c>
      <c r="C597" s="9">
        <v>9.2312729994370883</v>
      </c>
      <c r="D597" s="15">
        <f t="shared" si="8"/>
        <v>2.5885675804406816E-3</v>
      </c>
      <c r="E597" s="1">
        <f t="shared" si="9"/>
        <v>4.2080229909833969E-2</v>
      </c>
      <c r="F597" s="1">
        <f t="shared" si="10"/>
        <v>4.2080229909833969E-2</v>
      </c>
      <c r="G597" s="1">
        <v>4.0595781195644887E-2</v>
      </c>
      <c r="H597" s="1">
        <f t="shared" si="11"/>
        <v>2.6032304079539584E-5</v>
      </c>
    </row>
    <row r="598" spans="1:8" outlineLevel="1" x14ac:dyDescent="0.2">
      <c r="A598" s="10">
        <v>90</v>
      </c>
      <c r="B598" s="9">
        <v>9.3859729406193413</v>
      </c>
      <c r="C598" s="9">
        <v>9.4424011161699895</v>
      </c>
      <c r="D598" s="9">
        <f t="shared" si="8"/>
        <v>-5.6428175550648163E-2</v>
      </c>
      <c r="E598" s="1">
        <f t="shared" si="9"/>
        <v>-0.91730678329808424</v>
      </c>
      <c r="F598" s="1">
        <f t="shared" si="10"/>
        <v>0.91730678329808424</v>
      </c>
      <c r="G598" s="1">
        <v>4.634803430328116E-2</v>
      </c>
      <c r="H598" s="1">
        <f t="shared" si="11"/>
        <v>1.4294186971941472E-2</v>
      </c>
    </row>
    <row r="599" spans="1:8" outlineLevel="1" x14ac:dyDescent="0.2">
      <c r="A599" s="10">
        <v>91</v>
      </c>
      <c r="B599" s="9">
        <v>9.9659927578875251</v>
      </c>
      <c r="C599" s="9">
        <v>10.012920317987502</v>
      </c>
      <c r="D599" s="9">
        <f t="shared" si="8"/>
        <v>-4.6927560099977228E-2</v>
      </c>
      <c r="E599" s="1">
        <f t="shared" si="9"/>
        <v>-0.76286303399442756</v>
      </c>
      <c r="F599" s="1">
        <f t="shared" si="10"/>
        <v>0.76286303399442756</v>
      </c>
      <c r="G599" s="1">
        <v>0.10033984348810709</v>
      </c>
      <c r="H599" s="1">
        <f t="shared" si="11"/>
        <v>2.4048518767881544E-2</v>
      </c>
    </row>
    <row r="600" spans="1:8" outlineLevel="1" x14ac:dyDescent="0.2">
      <c r="A600" s="10">
        <v>92</v>
      </c>
      <c r="B600" s="9">
        <v>9.8766300983662454</v>
      </c>
      <c r="C600" s="9">
        <v>9.8697274641387729</v>
      </c>
      <c r="D600" s="15">
        <f t="shared" si="8"/>
        <v>6.9026342274725039E-3</v>
      </c>
      <c r="E600" s="1">
        <f t="shared" si="9"/>
        <v>0.11221048948858543</v>
      </c>
      <c r="F600" s="1">
        <f t="shared" si="10"/>
        <v>0.11221048948858543</v>
      </c>
      <c r="G600" s="1">
        <v>0.12198231396393774</v>
      </c>
      <c r="H600" s="1">
        <f t="shared" si="11"/>
        <v>6.641038507048285E-4</v>
      </c>
    </row>
    <row r="601" spans="1:8" outlineLevel="1" x14ac:dyDescent="0.2">
      <c r="A601" s="10">
        <v>93</v>
      </c>
      <c r="B601" s="9">
        <v>10.601249070646819</v>
      </c>
      <c r="C601" s="9">
        <v>10.512528791090455</v>
      </c>
      <c r="D601" s="9">
        <f t="shared" si="8"/>
        <v>8.872027955636419E-2</v>
      </c>
      <c r="E601" s="1">
        <f t="shared" si="9"/>
        <v>1.4422531556085443</v>
      </c>
      <c r="F601" s="1">
        <f t="shared" si="10"/>
        <v>1.4422531556085443</v>
      </c>
      <c r="G601" s="1">
        <v>0.10102031258579522</v>
      </c>
      <c r="H601" s="1">
        <f t="shared" si="11"/>
        <v>8.6670378106974116E-2</v>
      </c>
    </row>
    <row r="602" spans="1:8" outlineLevel="1" x14ac:dyDescent="0.2">
      <c r="A602" s="10">
        <v>94</v>
      </c>
      <c r="B602" s="9">
        <v>9.5170895071451902</v>
      </c>
      <c r="C602" s="9">
        <v>9.6033320439476988</v>
      </c>
      <c r="D602" s="9">
        <f t="shared" si="8"/>
        <v>-8.6242536802508596E-2</v>
      </c>
      <c r="E602" s="1">
        <f t="shared" si="9"/>
        <v>-1.4019745144297351</v>
      </c>
      <c r="F602" s="1">
        <f t="shared" si="10"/>
        <v>1.4019745144297351</v>
      </c>
      <c r="G602" s="1">
        <v>8.5893613815573824E-2</v>
      </c>
      <c r="H602" s="1">
        <f t="shared" si="11"/>
        <v>6.7348258839628625E-2</v>
      </c>
    </row>
    <row r="603" spans="1:8" outlineLevel="1" x14ac:dyDescent="0.2">
      <c r="A603" s="10">
        <v>95</v>
      </c>
      <c r="B603" s="9">
        <v>10.011175357953045</v>
      </c>
      <c r="C603" s="9">
        <v>9.9524961312742128</v>
      </c>
      <c r="D603" s="9">
        <f t="shared" si="8"/>
        <v>5.8679226678831853E-2</v>
      </c>
      <c r="E603" s="1">
        <f t="shared" si="9"/>
        <v>0.95390028378403058</v>
      </c>
      <c r="F603" s="1">
        <f t="shared" si="10"/>
        <v>0.95390028378403058</v>
      </c>
      <c r="G603" s="1">
        <v>6.1713011026758524E-2</v>
      </c>
      <c r="H603" s="1">
        <f t="shared" si="11"/>
        <v>2.1261311459847942E-2</v>
      </c>
    </row>
    <row r="604" spans="1:8" outlineLevel="1" x14ac:dyDescent="0.2">
      <c r="A604" s="10">
        <v>96</v>
      </c>
      <c r="B604" s="9">
        <v>9.6223881003560585</v>
      </c>
      <c r="C604" s="9">
        <v>9.6106806154076683</v>
      </c>
      <c r="D604" s="9">
        <f t="shared" si="8"/>
        <v>1.1707484948390245E-2</v>
      </c>
      <c r="E604" s="1">
        <f t="shared" si="9"/>
        <v>0.19031902509198237</v>
      </c>
      <c r="F604" s="1">
        <f t="shared" si="10"/>
        <v>0.19031902509198237</v>
      </c>
      <c r="G604" s="1">
        <v>4.2922053203316518E-2</v>
      </c>
      <c r="H604" s="1">
        <f t="shared" si="11"/>
        <v>5.6575581190771189E-4</v>
      </c>
    </row>
    <row r="605" spans="1:8" outlineLevel="1" x14ac:dyDescent="0.2">
      <c r="A605" s="10">
        <v>97</v>
      </c>
      <c r="B605" s="9">
        <v>9.6504001248488454</v>
      </c>
      <c r="C605" s="9">
        <v>9.712113933592466</v>
      </c>
      <c r="D605" s="9">
        <f t="shared" si="8"/>
        <v>-6.1713808743620646E-2</v>
      </c>
      <c r="E605" s="1">
        <f t="shared" si="9"/>
        <v>-1.0032310070502286</v>
      </c>
      <c r="F605" s="1">
        <f t="shared" si="10"/>
        <v>1.0032310070502286</v>
      </c>
      <c r="G605" s="1">
        <v>6.0349260264947836E-2</v>
      </c>
      <c r="H605" s="1">
        <f t="shared" si="11"/>
        <v>2.2930824442556209E-2</v>
      </c>
    </row>
    <row r="606" spans="1:8" outlineLevel="1" x14ac:dyDescent="0.2">
      <c r="A606" s="10">
        <v>98</v>
      </c>
      <c r="B606" s="9">
        <v>9.9290090897662058</v>
      </c>
      <c r="C606" s="9">
        <v>9.9148440828228299</v>
      </c>
      <c r="D606" s="9">
        <f t="shared" si="8"/>
        <v>1.4165006943375857E-2</v>
      </c>
      <c r="E606" s="1">
        <f t="shared" si="9"/>
        <v>0.23026895390159191</v>
      </c>
      <c r="F606" s="1">
        <f t="shared" si="10"/>
        <v>0.23026895390159191</v>
      </c>
      <c r="G606" s="1">
        <v>4.4885542774909915E-2</v>
      </c>
      <c r="H606" s="1">
        <f t="shared" si="11"/>
        <v>8.6965132851869482E-4</v>
      </c>
    </row>
    <row r="607" spans="1:8" outlineLevel="1" x14ac:dyDescent="0.2">
      <c r="A607" s="10">
        <v>99</v>
      </c>
      <c r="B607" s="9">
        <v>9.0653145999259248</v>
      </c>
      <c r="C607" s="9">
        <v>9.0387472820341017</v>
      </c>
      <c r="D607" s="9">
        <f t="shared" si="8"/>
        <v>2.6567317891823095E-2</v>
      </c>
      <c r="E607" s="1">
        <f t="shared" si="9"/>
        <v>0.431883198036977</v>
      </c>
      <c r="F607" s="1">
        <f t="shared" si="10"/>
        <v>0.431883198036977</v>
      </c>
      <c r="G607" s="1">
        <v>0.10633446366653612</v>
      </c>
      <c r="H607" s="1">
        <f t="shared" si="11"/>
        <v>8.278189950994783E-3</v>
      </c>
    </row>
    <row r="608" spans="1:8" outlineLevel="1" x14ac:dyDescent="0.2">
      <c r="A608" s="10">
        <v>100</v>
      </c>
      <c r="B608" s="9">
        <v>9.3083741122475487</v>
      </c>
      <c r="C608" s="9">
        <v>9.3765030805180771</v>
      </c>
      <c r="D608" s="9">
        <f t="shared" si="8"/>
        <v>-6.8128968270528389E-2</v>
      </c>
      <c r="E608" s="1">
        <f t="shared" si="9"/>
        <v>-1.1075170182945564</v>
      </c>
      <c r="F608" s="1">
        <f t="shared" si="10"/>
        <v>1.1075170182945564</v>
      </c>
      <c r="G608" s="1">
        <v>7.3354448027570712E-2</v>
      </c>
      <c r="H608" s="1">
        <f t="shared" si="11"/>
        <v>3.4928402638225463E-2</v>
      </c>
    </row>
    <row r="609" spans="1:8" outlineLevel="1" x14ac:dyDescent="0.2">
      <c r="A609" s="10">
        <v>101</v>
      </c>
      <c r="B609" s="9">
        <v>10.34586301466439</v>
      </c>
      <c r="C609" s="9">
        <v>10.323338396432348</v>
      </c>
      <c r="D609" s="9">
        <f t="shared" si="8"/>
        <v>2.2524618232042215E-2</v>
      </c>
      <c r="E609" s="1">
        <f t="shared" si="9"/>
        <v>0.36616433003236964</v>
      </c>
      <c r="F609" s="1">
        <f t="shared" si="10"/>
        <v>0.36616433003236964</v>
      </c>
      <c r="G609" s="1">
        <v>7.0544031961701947E-2</v>
      </c>
      <c r="H609" s="1">
        <f t="shared" si="11"/>
        <v>3.6495007151285362E-3</v>
      </c>
    </row>
    <row r="610" spans="1:8" outlineLevel="1" x14ac:dyDescent="0.2">
      <c r="A610" s="10">
        <v>102</v>
      </c>
      <c r="B610" s="9">
        <v>9.5122248609519691</v>
      </c>
      <c r="C610" s="9">
        <v>9.4601766476797966</v>
      </c>
      <c r="D610" s="9">
        <f t="shared" si="8"/>
        <v>5.2048213272172461E-2</v>
      </c>
      <c r="E610" s="1">
        <f t="shared" si="9"/>
        <v>0.84610531223458574</v>
      </c>
      <c r="F610" s="1">
        <f t="shared" si="10"/>
        <v>0.84610531223458574</v>
      </c>
      <c r="G610" s="1">
        <v>3.9978401238833228E-2</v>
      </c>
      <c r="H610" s="1">
        <f t="shared" si="11"/>
        <v>1.0351207230688463E-2</v>
      </c>
    </row>
    <row r="611" spans="1:8" outlineLevel="1" x14ac:dyDescent="0.2">
      <c r="A611" s="10">
        <v>103</v>
      </c>
      <c r="B611" s="9">
        <v>9.7950668035817081</v>
      </c>
      <c r="C611" s="9">
        <v>9.7603466318461756</v>
      </c>
      <c r="D611" s="9">
        <f t="shared" si="8"/>
        <v>3.4720171735532546E-2</v>
      </c>
      <c r="E611" s="1">
        <f t="shared" si="9"/>
        <v>0.56441748717698159</v>
      </c>
      <c r="F611" s="1">
        <f t="shared" si="10"/>
        <v>0.56441748717698159</v>
      </c>
      <c r="G611" s="1">
        <v>4.3426960277119633E-2</v>
      </c>
      <c r="H611" s="1">
        <f t="shared" si="11"/>
        <v>5.039678425613447E-3</v>
      </c>
    </row>
    <row r="612" spans="1:8" outlineLevel="1" x14ac:dyDescent="0.2">
      <c r="A612" s="10">
        <v>104</v>
      </c>
      <c r="B612" s="9">
        <v>9.7452538401312623</v>
      </c>
      <c r="C612" s="9">
        <v>9.7326491322766113</v>
      </c>
      <c r="D612" s="9">
        <f t="shared" si="8"/>
        <v>1.2604707854650954E-2</v>
      </c>
      <c r="E612" s="1">
        <f t="shared" si="9"/>
        <v>0.20490444540748851</v>
      </c>
      <c r="F612" s="1">
        <f t="shared" si="10"/>
        <v>0.20490444540748851</v>
      </c>
      <c r="G612" s="1">
        <v>5.935032715728078E-2</v>
      </c>
      <c r="H612" s="1">
        <f t="shared" si="11"/>
        <v>9.3874752725426572E-4</v>
      </c>
    </row>
    <row r="613" spans="1:8" outlineLevel="1" x14ac:dyDescent="0.2">
      <c r="A613" s="10">
        <v>105</v>
      </c>
      <c r="B613" s="9">
        <v>9.6986135912716627</v>
      </c>
      <c r="C613" s="9">
        <v>9.765128992298596</v>
      </c>
      <c r="D613" s="9">
        <f t="shared" si="8"/>
        <v>-6.6515401026933318E-2</v>
      </c>
      <c r="E613" s="1">
        <f t="shared" si="9"/>
        <v>-1.0812865728935914</v>
      </c>
      <c r="F613" s="1">
        <f t="shared" si="10"/>
        <v>1.0812865728935914</v>
      </c>
      <c r="G613" s="1">
        <v>7.5847237856020405E-2</v>
      </c>
      <c r="H613" s="1">
        <f t="shared" si="11"/>
        <v>3.4610876946460506E-2</v>
      </c>
    </row>
    <row r="614" spans="1:8" outlineLevel="1" x14ac:dyDescent="0.2">
      <c r="A614" s="10">
        <v>106</v>
      </c>
      <c r="B614" s="9">
        <v>9.0355273554084601</v>
      </c>
      <c r="C614" s="9">
        <v>9.0448966815742047</v>
      </c>
      <c r="D614" s="15">
        <f t="shared" si="8"/>
        <v>-9.3693261657445959E-3</v>
      </c>
      <c r="E614" s="1">
        <f t="shared" si="9"/>
        <v>-0.15230948658007831</v>
      </c>
      <c r="F614" s="1">
        <f t="shared" si="10"/>
        <v>0.15230948658007831</v>
      </c>
      <c r="G614" s="1">
        <v>4.5589009544606408E-2</v>
      </c>
      <c r="H614" s="1">
        <f t="shared" si="11"/>
        <v>3.870097861536359E-4</v>
      </c>
    </row>
    <row r="615" spans="1:8" outlineLevel="1" x14ac:dyDescent="0.2">
      <c r="A615" s="10">
        <v>107</v>
      </c>
      <c r="B615" s="9">
        <v>9.0861367685168766</v>
      </c>
      <c r="C615" s="9">
        <v>9.0433191047879724</v>
      </c>
      <c r="D615" s="9">
        <f t="shared" si="8"/>
        <v>4.2817663728904165E-2</v>
      </c>
      <c r="E615" s="1">
        <f t="shared" si="9"/>
        <v>0.69605180391215005</v>
      </c>
      <c r="F615" s="1">
        <f t="shared" si="10"/>
        <v>0.69605180391215005</v>
      </c>
      <c r="G615" s="1">
        <v>5.1537705989301089E-2</v>
      </c>
      <c r="H615" s="1">
        <f t="shared" si="11"/>
        <v>9.2522384105721573E-3</v>
      </c>
    </row>
    <row r="616" spans="1:8" outlineLevel="1" x14ac:dyDescent="0.2">
      <c r="A616" s="10">
        <v>108</v>
      </c>
      <c r="B616" s="9">
        <v>10.330170952081634</v>
      </c>
      <c r="C616" s="9">
        <v>10.316716134738725</v>
      </c>
      <c r="D616" s="9">
        <f t="shared" si="8"/>
        <v>1.3454817342909209E-2</v>
      </c>
      <c r="E616" s="1">
        <f t="shared" si="9"/>
        <v>0.21872398134880963</v>
      </c>
      <c r="F616" s="1">
        <f t="shared" si="10"/>
        <v>0.21872398134880963</v>
      </c>
      <c r="G616" s="1">
        <v>7.6197317349970761E-2</v>
      </c>
      <c r="H616" s="1">
        <f t="shared" si="11"/>
        <v>1.4238124754028297E-3</v>
      </c>
    </row>
    <row r="617" spans="1:8" outlineLevel="1" x14ac:dyDescent="0.2">
      <c r="A617" s="10">
        <v>109</v>
      </c>
      <c r="B617" s="9">
        <v>9.6040027679651949</v>
      </c>
      <c r="C617" s="9">
        <v>9.5823469741761524</v>
      </c>
      <c r="D617" s="9">
        <f t="shared" si="8"/>
        <v>2.1655793789042477E-2</v>
      </c>
      <c r="E617" s="1">
        <f t="shared" si="9"/>
        <v>0.35204056035026293</v>
      </c>
      <c r="F617" s="1">
        <f t="shared" si="10"/>
        <v>0.35204056035026293</v>
      </c>
      <c r="G617" s="1">
        <v>4.2039572595495948E-2</v>
      </c>
      <c r="H617" s="1">
        <f t="shared" si="11"/>
        <v>1.8924626037861068E-3</v>
      </c>
    </row>
    <row r="618" spans="1:8" outlineLevel="1" x14ac:dyDescent="0.2">
      <c r="A618" s="10">
        <v>110</v>
      </c>
      <c r="B618" s="9">
        <v>9.1497407498472523</v>
      </c>
      <c r="C618" s="9">
        <v>9.1656159287518566</v>
      </c>
      <c r="D618" s="9">
        <f t="shared" si="8"/>
        <v>-1.5875178904604326E-2</v>
      </c>
      <c r="E618" s="1">
        <f t="shared" si="9"/>
        <v>-0.25806982333131501</v>
      </c>
      <c r="F618" s="1">
        <f t="shared" si="10"/>
        <v>0.25806982333131501</v>
      </c>
      <c r="G618" s="1">
        <v>5.3940745016127487E-2</v>
      </c>
      <c r="H618" s="1">
        <f t="shared" si="11"/>
        <v>1.3379302022999333E-3</v>
      </c>
    </row>
    <row r="619" spans="1:8" outlineLevel="1" x14ac:dyDescent="0.2">
      <c r="A619" s="10">
        <v>111</v>
      </c>
      <c r="B619" s="9">
        <v>9.6483372050868326</v>
      </c>
      <c r="C619" s="9">
        <v>9.6023637218273468</v>
      </c>
      <c r="D619" s="9">
        <f t="shared" si="8"/>
        <v>4.5973483259485803E-2</v>
      </c>
      <c r="E619" s="1">
        <f t="shared" si="9"/>
        <v>0.74735338568434084</v>
      </c>
      <c r="F619" s="1">
        <f t="shared" si="10"/>
        <v>0.74735338568434084</v>
      </c>
      <c r="G619" s="1">
        <v>4.6293737489441752E-2</v>
      </c>
      <c r="H619" s="1">
        <f t="shared" si="11"/>
        <v>9.475971233853504E-3</v>
      </c>
    </row>
    <row r="620" spans="1:8" outlineLevel="1" x14ac:dyDescent="0.2">
      <c r="A620" s="10">
        <v>112</v>
      </c>
      <c r="B620" s="9">
        <v>9.5625052608890577</v>
      </c>
      <c r="C620" s="9">
        <v>9.5177341246326428</v>
      </c>
      <c r="D620" s="9">
        <f t="shared" si="8"/>
        <v>4.4771136256414934E-2</v>
      </c>
      <c r="E620" s="1">
        <f t="shared" si="9"/>
        <v>0.72780781202309275</v>
      </c>
      <c r="F620" s="1">
        <f t="shared" si="10"/>
        <v>0.72780781202309275</v>
      </c>
      <c r="G620" s="1">
        <v>5.8033481333401221E-2</v>
      </c>
      <c r="H620" s="1">
        <f t="shared" si="11"/>
        <v>1.1548347985494919E-2</v>
      </c>
    </row>
    <row r="621" spans="1:8" outlineLevel="1" x14ac:dyDescent="0.2">
      <c r="A621" s="10">
        <v>113</v>
      </c>
      <c r="B621" s="9">
        <v>9.3369866792039655</v>
      </c>
      <c r="C621" s="9">
        <v>9.391932775566497</v>
      </c>
      <c r="D621" s="9">
        <f t="shared" si="8"/>
        <v>-5.4946096362531449E-2</v>
      </c>
      <c r="E621" s="1">
        <f t="shared" si="9"/>
        <v>-0.89321383187129011</v>
      </c>
      <c r="F621" s="1">
        <f t="shared" si="10"/>
        <v>0.89321383187129011</v>
      </c>
      <c r="G621" s="1">
        <v>5.7301054696592149E-2</v>
      </c>
      <c r="H621" s="1">
        <f t="shared" si="11"/>
        <v>1.7147712682792731E-2</v>
      </c>
    </row>
    <row r="622" spans="1:8" outlineLevel="1" x14ac:dyDescent="0.2">
      <c r="A622" s="10">
        <v>114</v>
      </c>
      <c r="B622" s="9">
        <v>10.249202656238518</v>
      </c>
      <c r="C622" s="9">
        <v>10.361224773481638</v>
      </c>
      <c r="D622" s="9">
        <f t="shared" si="8"/>
        <v>-0.11202211724311972</v>
      </c>
      <c r="E622" s="1">
        <f t="shared" si="9"/>
        <v>-1.8210521078125956</v>
      </c>
      <c r="F622" s="1">
        <f t="shared" si="10"/>
        <v>1.8210521078125956</v>
      </c>
      <c r="G622" s="1">
        <v>0.14994062723479035</v>
      </c>
      <c r="H622" s="1">
        <f t="shared" si="11"/>
        <v>0.22937405581136924</v>
      </c>
    </row>
    <row r="623" spans="1:8" outlineLevel="1" x14ac:dyDescent="0.2">
      <c r="A623" s="10">
        <v>115</v>
      </c>
      <c r="B623" s="9">
        <v>9.8717904657928734</v>
      </c>
      <c r="C623" s="9">
        <v>9.8902933475041372</v>
      </c>
      <c r="D623" s="9">
        <f t="shared" si="8"/>
        <v>-1.8502881711263797E-2</v>
      </c>
      <c r="E623" s="1">
        <f t="shared" si="9"/>
        <v>-0.3007862426647141</v>
      </c>
      <c r="F623" s="1">
        <f t="shared" si="10"/>
        <v>0.3007862426647141</v>
      </c>
      <c r="G623" s="1">
        <v>8.92459052958125E-2</v>
      </c>
      <c r="H623" s="1">
        <f t="shared" si="11"/>
        <v>3.2447460837001238E-3</v>
      </c>
    </row>
    <row r="624" spans="1:8" outlineLevel="1" x14ac:dyDescent="0.2">
      <c r="A624" s="10">
        <v>116</v>
      </c>
      <c r="B624" s="9">
        <v>9.3515464884210875</v>
      </c>
      <c r="C624" s="9">
        <v>9.3830340464440134</v>
      </c>
      <c r="D624" s="9">
        <f t="shared" si="8"/>
        <v>-3.148755802292591E-2</v>
      </c>
      <c r="E624" s="1">
        <f t="shared" si="9"/>
        <v>-0.51186752508056554</v>
      </c>
      <c r="F624" s="1">
        <f t="shared" si="10"/>
        <v>0.51186752508056554</v>
      </c>
      <c r="G624" s="1">
        <v>4.2627451925410398E-2</v>
      </c>
      <c r="H624" s="1">
        <f t="shared" si="11"/>
        <v>4.0618261582347995E-3</v>
      </c>
    </row>
    <row r="625" spans="1:8" outlineLevel="1" x14ac:dyDescent="0.2">
      <c r="A625" s="10">
        <v>117</v>
      </c>
      <c r="B625" s="9">
        <v>9.6008251667195328</v>
      </c>
      <c r="C625" s="9">
        <v>9.561540127923692</v>
      </c>
      <c r="D625" s="9">
        <f t="shared" si="8"/>
        <v>3.9285038795840777E-2</v>
      </c>
      <c r="E625" s="1">
        <f t="shared" si="9"/>
        <v>0.63862480432683799</v>
      </c>
      <c r="F625" s="1">
        <f t="shared" si="10"/>
        <v>0.63862480432683799</v>
      </c>
      <c r="G625" s="1">
        <v>4.1942452505949718E-2</v>
      </c>
      <c r="H625" s="1">
        <f t="shared" si="11"/>
        <v>6.2121357685536597E-3</v>
      </c>
    </row>
    <row r="626" spans="1:8" outlineLevel="1" x14ac:dyDescent="0.2">
      <c r="A626" s="10">
        <v>118</v>
      </c>
      <c r="B626" s="9">
        <v>9.2977833224912274</v>
      </c>
      <c r="C626" s="9">
        <v>9.2064817981682623</v>
      </c>
      <c r="D626" s="9">
        <f t="shared" si="8"/>
        <v>9.1301524322965122E-2</v>
      </c>
      <c r="E626" s="1">
        <f t="shared" si="9"/>
        <v>1.4842143445119576</v>
      </c>
      <c r="F626" s="1">
        <f t="shared" si="10"/>
        <v>1.4842143445119576</v>
      </c>
      <c r="G626" s="1">
        <v>3.877126530767832E-2</v>
      </c>
      <c r="H626" s="1">
        <f t="shared" si="11"/>
        <v>3.0812609430765969E-2</v>
      </c>
    </row>
    <row r="627" spans="1:8" outlineLevel="1" x14ac:dyDescent="0.2">
      <c r="A627" s="10">
        <v>119</v>
      </c>
      <c r="B627" s="9">
        <v>9.1962414475966803</v>
      </c>
      <c r="C627" s="9">
        <v>9.1771921544845814</v>
      </c>
      <c r="D627" s="9">
        <f t="shared" si="8"/>
        <v>1.9049293112098908E-2</v>
      </c>
      <c r="E627" s="1">
        <f t="shared" si="9"/>
        <v>0.30966880673073766</v>
      </c>
      <c r="F627" s="1">
        <f t="shared" si="10"/>
        <v>0.30966880673073766</v>
      </c>
      <c r="G627" s="1">
        <v>0.10114784772141225</v>
      </c>
      <c r="H627" s="1">
        <f t="shared" si="11"/>
        <v>4.0017853244748193E-3</v>
      </c>
    </row>
    <row r="628" spans="1:8" outlineLevel="1" x14ac:dyDescent="0.2">
      <c r="A628" s="10">
        <v>120</v>
      </c>
      <c r="B628" s="9">
        <v>9.9169127795325007</v>
      </c>
      <c r="C628" s="9">
        <v>9.8650804937314991</v>
      </c>
      <c r="D628" s="9">
        <f t="shared" si="8"/>
        <v>5.1832285801001632E-2</v>
      </c>
      <c r="E628" s="1">
        <f t="shared" si="9"/>
        <v>0.84259515561384535</v>
      </c>
      <c r="F628" s="1">
        <f t="shared" si="10"/>
        <v>0.84259515561384535</v>
      </c>
      <c r="G628" s="1">
        <v>4.6504395078928201E-2</v>
      </c>
      <c r="H628" s="1">
        <f t="shared" si="11"/>
        <v>1.2105236244261281E-2</v>
      </c>
    </row>
    <row r="629" spans="1:8" outlineLevel="1" x14ac:dyDescent="0.2">
      <c r="A629" s="10">
        <v>121</v>
      </c>
      <c r="B629" s="9">
        <v>10.463216048405487</v>
      </c>
      <c r="C629" s="9">
        <v>10.367953628507108</v>
      </c>
      <c r="D629" s="9">
        <f t="shared" si="8"/>
        <v>9.5262419898379136E-2</v>
      </c>
      <c r="E629" s="1">
        <f t="shared" si="9"/>
        <v>1.5486033902999339</v>
      </c>
      <c r="F629" s="1">
        <f t="shared" si="10"/>
        <v>1.5486033902999339</v>
      </c>
      <c r="G629" s="1">
        <v>0.10616875525360167</v>
      </c>
      <c r="H629" s="1">
        <f t="shared" si="11"/>
        <v>0.10622942207486209</v>
      </c>
    </row>
    <row r="630" spans="1:8" outlineLevel="1" x14ac:dyDescent="0.2">
      <c r="A630" s="10">
        <v>122</v>
      </c>
      <c r="B630" s="9">
        <v>9.4669318520947741</v>
      </c>
      <c r="C630" s="9">
        <v>9.4733302455244655</v>
      </c>
      <c r="D630" s="15">
        <f t="shared" si="8"/>
        <v>-6.3983934296913958E-3</v>
      </c>
      <c r="E630" s="1">
        <f t="shared" si="9"/>
        <v>-0.10401345848932722</v>
      </c>
      <c r="F630" s="1">
        <f t="shared" si="10"/>
        <v>0.10401345848932722</v>
      </c>
      <c r="G630" s="1">
        <v>4.7529088817861109E-2</v>
      </c>
      <c r="H630" s="1">
        <f t="shared" si="11"/>
        <v>1.8893562990514464E-4</v>
      </c>
    </row>
    <row r="631" spans="1:8" outlineLevel="1" x14ac:dyDescent="0.2">
      <c r="A631" s="10">
        <v>123</v>
      </c>
      <c r="B631" s="9">
        <v>9.7087686654263532</v>
      </c>
      <c r="C631" s="9">
        <v>9.6514769291573241</v>
      </c>
      <c r="D631" s="9">
        <f t="shared" si="8"/>
        <v>5.7291736269029059E-2</v>
      </c>
      <c r="E631" s="1">
        <f t="shared" si="9"/>
        <v>0.93134498490624285</v>
      </c>
      <c r="F631" s="1">
        <f t="shared" si="10"/>
        <v>0.93134498490624285</v>
      </c>
      <c r="G631" s="1">
        <v>4.3545088578593794E-2</v>
      </c>
      <c r="H631" s="1">
        <f t="shared" si="11"/>
        <v>1.3762904014416792E-2</v>
      </c>
    </row>
    <row r="632" spans="1:8" outlineLevel="1" x14ac:dyDescent="0.2">
      <c r="A632" s="10">
        <v>124</v>
      </c>
      <c r="B632" s="9">
        <v>9.3272341234476812</v>
      </c>
      <c r="C632" s="9">
        <v>9.3509702261260763</v>
      </c>
      <c r="D632" s="9">
        <f t="shared" si="8"/>
        <v>-2.3736102678395099E-2</v>
      </c>
      <c r="E632" s="1">
        <f t="shared" si="9"/>
        <v>-0.3858584436494607</v>
      </c>
      <c r="F632" s="1">
        <f t="shared" si="10"/>
        <v>0.3858584436494607</v>
      </c>
      <c r="G632" s="1">
        <v>9.0320078237941664E-2</v>
      </c>
      <c r="H632" s="1">
        <f t="shared" si="11"/>
        <v>5.4167881231826443E-3</v>
      </c>
    </row>
    <row r="633" spans="1:8" outlineLevel="1" x14ac:dyDescent="0.2">
      <c r="A633" s="10">
        <v>125</v>
      </c>
      <c r="B633" s="9">
        <v>9.2750976191914614</v>
      </c>
      <c r="C633" s="9">
        <v>9.282276093162805</v>
      </c>
      <c r="D633" s="15">
        <f t="shared" si="8"/>
        <v>-7.1784739713436352E-3</v>
      </c>
      <c r="E633" s="1">
        <f t="shared" si="9"/>
        <v>-0.11669459101565118</v>
      </c>
      <c r="F633" s="1">
        <f t="shared" si="10"/>
        <v>0.11669459101565118</v>
      </c>
      <c r="G633" s="1">
        <v>8.1711712721421553E-2</v>
      </c>
      <c r="H633" s="1">
        <f t="shared" si="11"/>
        <v>4.3985184858089961E-4</v>
      </c>
    </row>
    <row r="634" spans="1:8" outlineLevel="1" x14ac:dyDescent="0.2">
      <c r="A634" s="10">
        <v>126</v>
      </c>
      <c r="B634" s="9">
        <v>10.147217737458726</v>
      </c>
      <c r="C634" s="9">
        <v>10.126544679139176</v>
      </c>
      <c r="D634" s="9">
        <f t="shared" si="8"/>
        <v>2.0673058319550464E-2</v>
      </c>
      <c r="E634" s="1">
        <f t="shared" si="9"/>
        <v>0.33606503210474098</v>
      </c>
      <c r="F634" s="1">
        <f t="shared" si="10"/>
        <v>0.33606503210474098</v>
      </c>
      <c r="G634" s="1">
        <v>7.0463459463133898E-2</v>
      </c>
      <c r="H634" s="1">
        <f t="shared" si="11"/>
        <v>3.070127595475623E-3</v>
      </c>
    </row>
    <row r="635" spans="1:8" outlineLevel="1" x14ac:dyDescent="0.2">
      <c r="A635" s="10">
        <v>127</v>
      </c>
      <c r="B635" s="9">
        <v>9.8422502430649388</v>
      </c>
      <c r="C635" s="9">
        <v>9.911019334908918</v>
      </c>
      <c r="D635" s="9">
        <f t="shared" si="8"/>
        <v>-6.8769091843979169E-2</v>
      </c>
      <c r="E635" s="1">
        <f t="shared" si="9"/>
        <v>-1.1179229846463901</v>
      </c>
      <c r="F635" s="1">
        <f t="shared" si="10"/>
        <v>1.1179229846463901</v>
      </c>
      <c r="G635" s="1">
        <v>5.4816829750194376E-2</v>
      </c>
      <c r="H635" s="1">
        <f t="shared" si="11"/>
        <v>2.5561390265994955E-2</v>
      </c>
    </row>
    <row r="636" spans="1:8" outlineLevel="1" x14ac:dyDescent="0.2">
      <c r="A636" s="10">
        <v>128</v>
      </c>
      <c r="B636" s="9">
        <v>9.441690159837492</v>
      </c>
      <c r="C636" s="9">
        <v>9.5001642562600281</v>
      </c>
      <c r="D636" s="9">
        <f t="shared" si="8"/>
        <v>-5.8474096422536093E-2</v>
      </c>
      <c r="E636" s="1">
        <f t="shared" si="9"/>
        <v>-0.95056564867092319</v>
      </c>
      <c r="F636" s="1">
        <f t="shared" si="10"/>
        <v>0.95056564867092319</v>
      </c>
      <c r="G636" s="1">
        <v>4.5598832641678896E-2</v>
      </c>
      <c r="H636" s="1">
        <f t="shared" si="11"/>
        <v>1.5077688884542254E-2</v>
      </c>
    </row>
    <row r="637" spans="1:8" outlineLevel="1" x14ac:dyDescent="0.2">
      <c r="A637" s="10">
        <v>129</v>
      </c>
      <c r="B637" s="9">
        <v>9.5422149125153233</v>
      </c>
      <c r="C637" s="9">
        <v>9.515743475423573</v>
      </c>
      <c r="D637" s="9">
        <f t="shared" ref="D637:D700" si="12">B637 - C637</f>
        <v>2.6471437091750261E-2</v>
      </c>
      <c r="E637" s="1">
        <f t="shared" ref="E637:E700" si="13">D637 /0.0615150531731231</f>
        <v>0.43032454214501192</v>
      </c>
      <c r="F637" s="1">
        <f t="shared" ref="F637:F700" si="14">ABS(E637)</f>
        <v>0.43032454214501192</v>
      </c>
      <c r="G637" s="1">
        <v>4.1768489078929841E-2</v>
      </c>
      <c r="H637" s="1">
        <f t="shared" si="11"/>
        <v>2.8078819488255038E-3</v>
      </c>
    </row>
    <row r="638" spans="1:8" outlineLevel="1" x14ac:dyDescent="0.2">
      <c r="A638" s="10">
        <v>130</v>
      </c>
      <c r="B638" s="9">
        <v>9.538204234060796</v>
      </c>
      <c r="C638" s="9">
        <v>9.5797981596910411</v>
      </c>
      <c r="D638" s="9">
        <f t="shared" si="12"/>
        <v>-4.159392563024511E-2</v>
      </c>
      <c r="E638" s="1">
        <f t="shared" si="13"/>
        <v>-0.67615849267310968</v>
      </c>
      <c r="F638" s="1">
        <f t="shared" si="14"/>
        <v>0.67615849267310968</v>
      </c>
      <c r="G638" s="1">
        <v>8.9888470132156839E-2</v>
      </c>
      <c r="H638" s="1">
        <f t="shared" ref="H638:H701" si="15">(F638^2/3)*(G638/(1-G638)^2)</f>
        <v>1.6538286687183452E-2</v>
      </c>
    </row>
    <row r="639" spans="1:8" outlineLevel="1" x14ac:dyDescent="0.2">
      <c r="A639" s="10">
        <v>131</v>
      </c>
      <c r="B639" s="9">
        <v>9.7241216235678056</v>
      </c>
      <c r="C639" s="9">
        <v>9.6691907521930478</v>
      </c>
      <c r="D639" s="9">
        <f t="shared" si="12"/>
        <v>5.4930871374757828E-2</v>
      </c>
      <c r="E639" s="1">
        <f t="shared" si="13"/>
        <v>0.89296633167437456</v>
      </c>
      <c r="F639" s="1">
        <f t="shared" si="14"/>
        <v>0.89296633167437456</v>
      </c>
      <c r="G639" s="1">
        <v>7.811202369993156E-2</v>
      </c>
      <c r="H639" s="1">
        <f t="shared" si="15"/>
        <v>2.4429270731361436E-2</v>
      </c>
    </row>
    <row r="640" spans="1:8" outlineLevel="1" x14ac:dyDescent="0.2">
      <c r="A640" s="10">
        <v>132</v>
      </c>
      <c r="B640" s="9">
        <v>9.1767835884473392</v>
      </c>
      <c r="C640" s="9">
        <v>9.160025916351902</v>
      </c>
      <c r="D640" s="9">
        <f t="shared" si="12"/>
        <v>1.6757672095437215E-2</v>
      </c>
      <c r="E640" s="1">
        <f t="shared" si="13"/>
        <v>0.27241579468810256</v>
      </c>
      <c r="F640" s="1">
        <f t="shared" si="14"/>
        <v>0.27241579468810256</v>
      </c>
      <c r="G640" s="1">
        <v>0.12649798160038889</v>
      </c>
      <c r="H640" s="1">
        <f t="shared" si="15"/>
        <v>4.1010879622496261E-3</v>
      </c>
    </row>
    <row r="641" spans="1:8" outlineLevel="1" x14ac:dyDescent="0.2">
      <c r="A641" s="10">
        <v>133</v>
      </c>
      <c r="B641" s="9">
        <v>9.0725714422312862</v>
      </c>
      <c r="C641" s="9">
        <v>9.0671011125040231</v>
      </c>
      <c r="D641" s="15">
        <f t="shared" si="12"/>
        <v>5.4703297272631346E-3</v>
      </c>
      <c r="E641" s="1">
        <f t="shared" si="13"/>
        <v>8.892668452822225E-2</v>
      </c>
      <c r="F641" s="1">
        <f t="shared" si="14"/>
        <v>8.892668452822225E-2</v>
      </c>
      <c r="G641" s="1">
        <v>6.7081397877251564E-2</v>
      </c>
      <c r="H641" s="1">
        <f t="shared" si="15"/>
        <v>2.031690477565896E-4</v>
      </c>
    </row>
    <row r="642" spans="1:8" outlineLevel="1" x14ac:dyDescent="0.2">
      <c r="A642" s="10">
        <v>134</v>
      </c>
      <c r="B642" s="9">
        <v>9.130581540672603</v>
      </c>
      <c r="C642" s="9">
        <v>9.1478578253348637</v>
      </c>
      <c r="D642" s="9">
        <f t="shared" si="12"/>
        <v>-1.7276284662260721E-2</v>
      </c>
      <c r="E642" s="1">
        <f t="shared" si="13"/>
        <v>-0.28084645580391049</v>
      </c>
      <c r="F642" s="1">
        <f t="shared" si="14"/>
        <v>0.28084645580391049</v>
      </c>
      <c r="G642" s="1">
        <v>5.6320106941836874E-2</v>
      </c>
      <c r="H642" s="1">
        <f t="shared" si="15"/>
        <v>1.6627643628088925E-3</v>
      </c>
    </row>
    <row r="643" spans="1:8" outlineLevel="1" x14ac:dyDescent="0.2">
      <c r="A643" s="10">
        <v>135</v>
      </c>
      <c r="B643" s="9">
        <v>9.3214344194817702</v>
      </c>
      <c r="C643" s="9">
        <v>9.3509234343492285</v>
      </c>
      <c r="D643" s="9">
        <f t="shared" si="12"/>
        <v>-2.9489014867458252E-2</v>
      </c>
      <c r="E643" s="1">
        <f t="shared" si="13"/>
        <v>-0.47937884056552305</v>
      </c>
      <c r="F643" s="1">
        <f t="shared" si="14"/>
        <v>0.47937884056552305</v>
      </c>
      <c r="G643" s="1">
        <v>4.9642755444182375E-2</v>
      </c>
      <c r="H643" s="1">
        <f t="shared" si="15"/>
        <v>4.2103535570145404E-3</v>
      </c>
    </row>
    <row r="644" spans="1:8" outlineLevel="1" x14ac:dyDescent="0.2">
      <c r="A644" s="10">
        <v>136</v>
      </c>
      <c r="B644" s="9">
        <v>9.3783094225457369</v>
      </c>
      <c r="C644" s="9">
        <v>9.4288875002811743</v>
      </c>
      <c r="D644" s="9">
        <f t="shared" si="12"/>
        <v>-5.0578077735437432E-2</v>
      </c>
      <c r="E644" s="1">
        <f t="shared" si="13"/>
        <v>-0.82220651899778896</v>
      </c>
      <c r="F644" s="1">
        <f t="shared" si="14"/>
        <v>0.82220651899778896</v>
      </c>
      <c r="G644" s="1">
        <v>4.6183205619749861E-2</v>
      </c>
      <c r="H644" s="1">
        <f t="shared" si="15"/>
        <v>1.1439175455405891E-2</v>
      </c>
    </row>
    <row r="645" spans="1:8" outlineLevel="1" x14ac:dyDescent="0.2">
      <c r="A645" s="10">
        <v>137</v>
      </c>
      <c r="B645" s="9">
        <v>9.5878092164432847</v>
      </c>
      <c r="C645" s="9">
        <v>9.5200664697753687</v>
      </c>
      <c r="D645" s="9">
        <f t="shared" si="12"/>
        <v>6.774274666791591E-2</v>
      </c>
      <c r="E645" s="1">
        <f t="shared" si="13"/>
        <v>1.1012385290030731</v>
      </c>
      <c r="F645" s="1">
        <f t="shared" si="14"/>
        <v>1.1012385290030731</v>
      </c>
      <c r="G645" s="1">
        <v>4.1113336400903672E-2</v>
      </c>
      <c r="H645" s="1">
        <f t="shared" si="15"/>
        <v>1.8075474446379032E-2</v>
      </c>
    </row>
    <row r="646" spans="1:8" outlineLevel="1" x14ac:dyDescent="0.2">
      <c r="A646" s="10">
        <v>138</v>
      </c>
      <c r="B646" s="9">
        <v>10.304810761476958</v>
      </c>
      <c r="C646" s="9">
        <v>10.203419322503317</v>
      </c>
      <c r="D646" s="9">
        <f t="shared" si="12"/>
        <v>0.101391438973641</v>
      </c>
      <c r="E646" s="1">
        <f t="shared" si="13"/>
        <v>1.6482378498201564</v>
      </c>
      <c r="F646" s="1">
        <f t="shared" si="14"/>
        <v>1.6482378498201564</v>
      </c>
      <c r="G646" s="1">
        <v>8.3925565712664518E-2</v>
      </c>
      <c r="H646" s="1">
        <f t="shared" si="15"/>
        <v>9.056309631700217E-2</v>
      </c>
    </row>
    <row r="647" spans="1:8" outlineLevel="1" x14ac:dyDescent="0.2">
      <c r="A647" s="10">
        <v>139</v>
      </c>
      <c r="B647" s="9">
        <v>9.7584617804858702</v>
      </c>
      <c r="C647" s="9">
        <v>9.7545990922401398</v>
      </c>
      <c r="D647" s="15">
        <f t="shared" si="12"/>
        <v>3.862688245730439E-3</v>
      </c>
      <c r="E647" s="1">
        <f t="shared" si="13"/>
        <v>6.2792569403453083E-2</v>
      </c>
      <c r="F647" s="1">
        <f t="shared" si="14"/>
        <v>6.2792569403453083E-2</v>
      </c>
      <c r="G647" s="1">
        <v>4.8897983912602472E-2</v>
      </c>
      <c r="H647" s="1">
        <f t="shared" si="15"/>
        <v>7.1044752007984346E-5</v>
      </c>
    </row>
    <row r="648" spans="1:8" outlineLevel="1" x14ac:dyDescent="0.2">
      <c r="A648" s="10">
        <v>140</v>
      </c>
      <c r="B648" s="9">
        <v>9.6331590324118004</v>
      </c>
      <c r="C648" s="9">
        <v>9.7450928848191865</v>
      </c>
      <c r="D648" s="9">
        <f t="shared" si="12"/>
        <v>-0.11193385240738607</v>
      </c>
      <c r="E648" s="1">
        <f t="shared" si="13"/>
        <v>-1.8196172584353993</v>
      </c>
      <c r="F648" s="1">
        <f t="shared" si="14"/>
        <v>1.8196172584353993</v>
      </c>
      <c r="G648" s="1">
        <v>6.1311914543087973E-2</v>
      </c>
      <c r="H648" s="1">
        <f t="shared" si="15"/>
        <v>7.6796443257803451E-2</v>
      </c>
    </row>
    <row r="649" spans="1:8" outlineLevel="1" x14ac:dyDescent="0.2">
      <c r="A649" s="10">
        <v>141</v>
      </c>
      <c r="B649" s="9">
        <v>9.5163534011126867</v>
      </c>
      <c r="C649" s="9">
        <v>9.5753621113727494</v>
      </c>
      <c r="D649" s="9">
        <f t="shared" si="12"/>
        <v>-5.9008710260062713E-2</v>
      </c>
      <c r="E649" s="1">
        <f t="shared" si="13"/>
        <v>-0.95925642938149247</v>
      </c>
      <c r="F649" s="1">
        <f t="shared" si="14"/>
        <v>0.95925642938149247</v>
      </c>
      <c r="G649" s="1">
        <v>6.2817133711122353E-2</v>
      </c>
      <c r="H649" s="1">
        <f t="shared" si="15"/>
        <v>2.1937019356277697E-2</v>
      </c>
    </row>
    <row r="650" spans="1:8" outlineLevel="1" x14ac:dyDescent="0.2">
      <c r="A650" s="10">
        <v>142</v>
      </c>
      <c r="B650" s="9">
        <v>9.8694135722023759</v>
      </c>
      <c r="C650" s="9">
        <v>9.978646931732019</v>
      </c>
      <c r="D650" s="9">
        <f t="shared" si="12"/>
        <v>-0.10923335952964308</v>
      </c>
      <c r="E650" s="1">
        <f t="shared" si="13"/>
        <v>-1.7757175503404892</v>
      </c>
      <c r="F650" s="1">
        <f t="shared" si="14"/>
        <v>1.7757175503404892</v>
      </c>
      <c r="G650" s="1">
        <v>0.11831439963061047</v>
      </c>
      <c r="H650" s="1">
        <f t="shared" si="15"/>
        <v>0.15996929386909883</v>
      </c>
    </row>
    <row r="651" spans="1:8" outlineLevel="1" x14ac:dyDescent="0.2">
      <c r="A651" s="10">
        <v>143</v>
      </c>
      <c r="B651" s="9">
        <v>9.527619231384973</v>
      </c>
      <c r="C651" s="9">
        <v>9.5303869777871224</v>
      </c>
      <c r="D651" s="15">
        <f t="shared" si="12"/>
        <v>-2.7677464021493847E-3</v>
      </c>
      <c r="E651" s="1">
        <f t="shared" si="13"/>
        <v>-4.4992993736997319E-2</v>
      </c>
      <c r="F651" s="1">
        <f t="shared" si="14"/>
        <v>4.4992993736997319E-2</v>
      </c>
      <c r="G651" s="1">
        <v>5.7695194252126852E-2</v>
      </c>
      <c r="H651" s="1">
        <f t="shared" si="15"/>
        <v>4.384553315829064E-5</v>
      </c>
    </row>
    <row r="652" spans="1:8" outlineLevel="1" x14ac:dyDescent="0.2">
      <c r="A652" s="10">
        <v>144</v>
      </c>
      <c r="B652" s="9">
        <v>9.2308834113741689</v>
      </c>
      <c r="C652" s="9">
        <v>9.2849840049177388</v>
      </c>
      <c r="D652" s="9">
        <f t="shared" si="12"/>
        <v>-5.4100593543569886E-2</v>
      </c>
      <c r="E652" s="1">
        <f t="shared" si="13"/>
        <v>-0.87946918279194941</v>
      </c>
      <c r="F652" s="1">
        <f t="shared" si="14"/>
        <v>0.87946918279194941</v>
      </c>
      <c r="G652" s="1">
        <v>4.6293396611714777E-2</v>
      </c>
      <c r="H652" s="1">
        <f t="shared" si="15"/>
        <v>1.3122284969573643E-2</v>
      </c>
    </row>
    <row r="653" spans="1:8" outlineLevel="1" x14ac:dyDescent="0.2">
      <c r="A653" s="10">
        <v>145</v>
      </c>
      <c r="B653" s="9">
        <v>9.7303741700771909</v>
      </c>
      <c r="C653" s="9">
        <v>9.7143684437834317</v>
      </c>
      <c r="D653" s="9">
        <f t="shared" si="12"/>
        <v>1.6005726293759182E-2</v>
      </c>
      <c r="E653" s="1">
        <f t="shared" si="13"/>
        <v>0.26019202566100252</v>
      </c>
      <c r="F653" s="1">
        <f t="shared" si="14"/>
        <v>0.26019202566100252</v>
      </c>
      <c r="G653" s="1">
        <v>5.5637582097788088E-2</v>
      </c>
      <c r="H653" s="1">
        <f t="shared" si="15"/>
        <v>1.4078538309190449E-3</v>
      </c>
    </row>
    <row r="654" spans="1:8" outlineLevel="1" x14ac:dyDescent="0.2">
      <c r="A654" s="10">
        <v>146</v>
      </c>
      <c r="B654" s="9">
        <v>10.189255982641804</v>
      </c>
      <c r="C654" s="9">
        <v>10.157487845786253</v>
      </c>
      <c r="D654" s="9">
        <f t="shared" si="12"/>
        <v>3.1768136855550466E-2</v>
      </c>
      <c r="E654" s="1">
        <f t="shared" si="13"/>
        <v>0.51642866610461569</v>
      </c>
      <c r="F654" s="1">
        <f t="shared" si="14"/>
        <v>0.51642866610461569</v>
      </c>
      <c r="G654" s="1">
        <v>9.0832780495242404E-2</v>
      </c>
      <c r="H654" s="1">
        <f t="shared" si="15"/>
        <v>9.7690987386977925E-3</v>
      </c>
    </row>
    <row r="655" spans="1:8" outlineLevel="1" x14ac:dyDescent="0.2">
      <c r="A655" s="10">
        <v>147</v>
      </c>
      <c r="B655" s="9">
        <v>9.2231336874191427</v>
      </c>
      <c r="C655" s="9">
        <v>9.2548715328436515</v>
      </c>
      <c r="D655" s="9">
        <f t="shared" si="12"/>
        <v>-3.1737845424508748E-2</v>
      </c>
      <c r="E655" s="1">
        <f t="shared" si="13"/>
        <v>-0.51593624303937879</v>
      </c>
      <c r="F655" s="1">
        <f t="shared" si="14"/>
        <v>0.51593624303937879</v>
      </c>
      <c r="G655" s="1">
        <v>4.8416459365316022E-2</v>
      </c>
      <c r="H655" s="1">
        <f t="shared" si="15"/>
        <v>4.7442766176452478E-3</v>
      </c>
    </row>
    <row r="656" spans="1:8" outlineLevel="1" x14ac:dyDescent="0.2">
      <c r="A656" s="10">
        <v>148</v>
      </c>
      <c r="B656" s="9">
        <v>9.995747630961425</v>
      </c>
      <c r="C656" s="9">
        <v>10.092312954706619</v>
      </c>
      <c r="D656" s="9">
        <f t="shared" si="12"/>
        <v>-9.656532374519422E-2</v>
      </c>
      <c r="E656" s="1">
        <f t="shared" si="13"/>
        <v>-1.5697836344777012</v>
      </c>
      <c r="F656" s="1">
        <f t="shared" si="14"/>
        <v>1.5697836344777012</v>
      </c>
      <c r="G656" s="1">
        <v>8.2773833041160594E-2</v>
      </c>
      <c r="H656" s="1">
        <f t="shared" si="15"/>
        <v>8.0816220167058431E-2</v>
      </c>
    </row>
    <row r="657" spans="1:8" outlineLevel="1" x14ac:dyDescent="0.2">
      <c r="A657" s="10">
        <v>149</v>
      </c>
      <c r="B657" s="9">
        <v>9.3872510664214737</v>
      </c>
      <c r="C657" s="9">
        <v>9.4223080287264587</v>
      </c>
      <c r="D657" s="9">
        <f t="shared" si="12"/>
        <v>-3.5056962304985007E-2</v>
      </c>
      <c r="E657" s="1">
        <f t="shared" si="13"/>
        <v>-0.56989241651670963</v>
      </c>
      <c r="F657" s="1">
        <f t="shared" si="14"/>
        <v>0.56989241651670963</v>
      </c>
      <c r="G657" s="1">
        <v>4.1876731235049508E-2</v>
      </c>
      <c r="H657" s="1">
        <f t="shared" si="15"/>
        <v>4.9384936631902774E-3</v>
      </c>
    </row>
    <row r="658" spans="1:8" outlineLevel="1" x14ac:dyDescent="0.2">
      <c r="A658" s="10">
        <v>150</v>
      </c>
      <c r="B658" s="9">
        <v>9.6316788292406379</v>
      </c>
      <c r="C658" s="9">
        <v>9.6413466510610029</v>
      </c>
      <c r="D658" s="15">
        <f t="shared" si="12"/>
        <v>-9.6678218203649635E-3</v>
      </c>
      <c r="E658" s="1">
        <f t="shared" si="13"/>
        <v>-0.15716188675244433</v>
      </c>
      <c r="F658" s="1">
        <f t="shared" si="14"/>
        <v>0.15716188675244433</v>
      </c>
      <c r="G658" s="1">
        <v>4.2340956842230833E-2</v>
      </c>
      <c r="H658" s="1">
        <f t="shared" si="15"/>
        <v>3.8011241391208711E-4</v>
      </c>
    </row>
    <row r="659" spans="1:8" outlineLevel="1" x14ac:dyDescent="0.2">
      <c r="A659" s="10">
        <v>151</v>
      </c>
      <c r="B659" s="9">
        <v>9.698552220870587</v>
      </c>
      <c r="C659" s="9">
        <v>9.6813117149686523</v>
      </c>
      <c r="D659" s="9">
        <f t="shared" si="12"/>
        <v>1.7240505901934711E-2</v>
      </c>
      <c r="E659" s="1">
        <f t="shared" si="13"/>
        <v>0.28026482970622485</v>
      </c>
      <c r="F659" s="1">
        <f t="shared" si="14"/>
        <v>0.28026482970622485</v>
      </c>
      <c r="G659" s="1">
        <v>5.4131649741639601E-2</v>
      </c>
      <c r="H659" s="1">
        <f t="shared" si="15"/>
        <v>1.5841847357377611E-3</v>
      </c>
    </row>
    <row r="660" spans="1:8" outlineLevel="1" x14ac:dyDescent="0.2">
      <c r="A660" s="10">
        <v>152</v>
      </c>
      <c r="B660" s="9">
        <v>9.1522148435728443</v>
      </c>
      <c r="C660" s="9">
        <v>9.1941153424385362</v>
      </c>
      <c r="D660" s="9">
        <f t="shared" si="12"/>
        <v>-4.1900498865691915E-2</v>
      </c>
      <c r="E660" s="1">
        <f t="shared" si="13"/>
        <v>-0.68114220348262511</v>
      </c>
      <c r="F660" s="1">
        <f t="shared" si="14"/>
        <v>0.68114220348262511</v>
      </c>
      <c r="G660" s="1">
        <v>4.4092843753633565E-2</v>
      </c>
      <c r="H660" s="1">
        <f t="shared" si="15"/>
        <v>7.4626145199274728E-3</v>
      </c>
    </row>
    <row r="661" spans="1:8" outlineLevel="1" x14ac:dyDescent="0.2">
      <c r="A661" s="10">
        <v>153</v>
      </c>
      <c r="B661" s="9">
        <v>10.394090060613085</v>
      </c>
      <c r="C661" s="9">
        <v>10.456747740221459</v>
      </c>
      <c r="D661" s="9">
        <f t="shared" si="12"/>
        <v>-6.265767960837465E-2</v>
      </c>
      <c r="E661" s="1">
        <f t="shared" si="13"/>
        <v>-1.0185747451446694</v>
      </c>
      <c r="F661" s="1">
        <f t="shared" si="14"/>
        <v>1.0185747451446694</v>
      </c>
      <c r="G661" s="1">
        <v>0.14124896773566256</v>
      </c>
      <c r="H661" s="1">
        <f t="shared" si="15"/>
        <v>6.6239232475528709E-2</v>
      </c>
    </row>
    <row r="662" spans="1:8" outlineLevel="1" x14ac:dyDescent="0.2">
      <c r="A662" s="10">
        <v>154</v>
      </c>
      <c r="B662" s="9">
        <v>9.7965146265320229</v>
      </c>
      <c r="C662" s="9">
        <v>9.8078994764817331</v>
      </c>
      <c r="D662" s="9">
        <f t="shared" si="12"/>
        <v>-1.138484994971023E-2</v>
      </c>
      <c r="E662" s="1">
        <f t="shared" si="13"/>
        <v>-0.1850742113100286</v>
      </c>
      <c r="F662" s="1">
        <f t="shared" si="14"/>
        <v>0.1850742113100286</v>
      </c>
      <c r="G662" s="1">
        <v>7.7744466829910167E-2</v>
      </c>
      <c r="H662" s="1">
        <f t="shared" si="15"/>
        <v>1.0436082663035791E-3</v>
      </c>
    </row>
    <row r="663" spans="1:8" outlineLevel="1" x14ac:dyDescent="0.2">
      <c r="A663" s="10">
        <v>155</v>
      </c>
      <c r="B663" s="9">
        <v>9.4768655830706301</v>
      </c>
      <c r="C663" s="9">
        <v>9.4752527349054034</v>
      </c>
      <c r="D663" s="15">
        <f t="shared" si="12"/>
        <v>1.6128481652266657E-3</v>
      </c>
      <c r="E663" s="1">
        <f t="shared" si="13"/>
        <v>2.6218755930968531E-2</v>
      </c>
      <c r="F663" s="1">
        <f t="shared" si="14"/>
        <v>2.6218755930968531E-2</v>
      </c>
      <c r="G663" s="1">
        <v>4.1501285454938808E-2</v>
      </c>
      <c r="H663" s="1">
        <f t="shared" si="15"/>
        <v>1.0350978009287389E-5</v>
      </c>
    </row>
    <row r="664" spans="1:8" outlineLevel="1" x14ac:dyDescent="0.2">
      <c r="A664" s="10">
        <v>156</v>
      </c>
      <c r="B664" s="9">
        <v>9.5451791323440407</v>
      </c>
      <c r="C664" s="9">
        <v>9.5177341246326428</v>
      </c>
      <c r="D664" s="9">
        <f t="shared" si="12"/>
        <v>2.7445007711397906E-2</v>
      </c>
      <c r="E664" s="1">
        <f t="shared" si="13"/>
        <v>0.4461510849085808</v>
      </c>
      <c r="F664" s="1">
        <f t="shared" si="14"/>
        <v>0.4461510849085808</v>
      </c>
      <c r="G664" s="1">
        <v>5.8033481333401221E-2</v>
      </c>
      <c r="H664" s="1">
        <f t="shared" si="15"/>
        <v>4.3396064208071567E-3</v>
      </c>
    </row>
    <row r="665" spans="1:8" outlineLevel="1" x14ac:dyDescent="0.2">
      <c r="A665" s="10">
        <v>157</v>
      </c>
      <c r="B665" s="9">
        <v>9.588686735146867</v>
      </c>
      <c r="C665" s="9">
        <v>9.5163199046508762</v>
      </c>
      <c r="D665" s="9">
        <f t="shared" si="12"/>
        <v>7.2366830495990797E-2</v>
      </c>
      <c r="E665" s="1">
        <f t="shared" si="13"/>
        <v>1.1764084848033427</v>
      </c>
      <c r="F665" s="1">
        <f t="shared" si="14"/>
        <v>1.1764084848033427</v>
      </c>
      <c r="G665" s="1">
        <v>5.9554726563268566E-2</v>
      </c>
      <c r="H665" s="1">
        <f t="shared" si="15"/>
        <v>3.1063058921978578E-2</v>
      </c>
    </row>
    <row r="666" spans="1:8" outlineLevel="1" x14ac:dyDescent="0.2">
      <c r="A666" s="10">
        <v>158</v>
      </c>
      <c r="B666" s="9">
        <v>9.5106941926258521</v>
      </c>
      <c r="C666" s="9">
        <v>9.4735481792983371</v>
      </c>
      <c r="D666" s="9">
        <f t="shared" si="12"/>
        <v>3.7146013327514993E-2</v>
      </c>
      <c r="E666" s="1">
        <f t="shared" si="13"/>
        <v>0.60385241353810082</v>
      </c>
      <c r="F666" s="1">
        <f t="shared" si="14"/>
        <v>0.60385241353810082</v>
      </c>
      <c r="G666" s="1">
        <v>4.026184570647047E-2</v>
      </c>
      <c r="H666" s="1">
        <f t="shared" si="15"/>
        <v>5.3128617805399247E-3</v>
      </c>
    </row>
    <row r="667" spans="1:8" outlineLevel="1" x14ac:dyDescent="0.2">
      <c r="A667" s="10">
        <v>159</v>
      </c>
      <c r="B667" s="9">
        <v>9.9574073945255588</v>
      </c>
      <c r="C667" s="9">
        <v>9.9414561337330181</v>
      </c>
      <c r="D667" s="9">
        <f t="shared" si="12"/>
        <v>1.5951260792540722E-2</v>
      </c>
      <c r="E667" s="1">
        <f t="shared" si="13"/>
        <v>0.25930662447204195</v>
      </c>
      <c r="F667" s="1">
        <f t="shared" si="14"/>
        <v>0.25930662447204195</v>
      </c>
      <c r="G667" s="1">
        <v>6.7922266918933646E-2</v>
      </c>
      <c r="H667" s="1">
        <f t="shared" si="15"/>
        <v>1.7523218447118071E-3</v>
      </c>
    </row>
    <row r="668" spans="1:8" outlineLevel="1" x14ac:dyDescent="0.2">
      <c r="A668" s="10">
        <v>160</v>
      </c>
      <c r="B668" s="9">
        <v>8.9253214169438859</v>
      </c>
      <c r="C668" s="9">
        <v>9.0873677717074752</v>
      </c>
      <c r="D668" s="9">
        <f t="shared" si="12"/>
        <v>-0.16204635476358931</v>
      </c>
      <c r="E668" s="1">
        <f t="shared" si="13"/>
        <v>-2.6342552985777132</v>
      </c>
      <c r="F668" s="1">
        <f t="shared" si="14"/>
        <v>2.6342552985777132</v>
      </c>
      <c r="G668" s="1">
        <v>5.215254902278553E-2</v>
      </c>
      <c r="H668" s="1">
        <f t="shared" si="15"/>
        <v>0.13427436797239761</v>
      </c>
    </row>
    <row r="669" spans="1:8" outlineLevel="1" x14ac:dyDescent="0.2">
      <c r="A669" s="10">
        <v>161</v>
      </c>
      <c r="B669" s="9">
        <v>9.7731313992138027</v>
      </c>
      <c r="C669" s="9">
        <v>9.8008960680001387</v>
      </c>
      <c r="D669" s="9">
        <f t="shared" si="12"/>
        <v>-2.7764668786335989E-2</v>
      </c>
      <c r="E669" s="1">
        <f t="shared" si="13"/>
        <v>-0.45134755404010302</v>
      </c>
      <c r="F669" s="1">
        <f t="shared" si="14"/>
        <v>0.45134755404010302</v>
      </c>
      <c r="G669" s="1">
        <v>4.5902542682311809E-2</v>
      </c>
      <c r="H669" s="1">
        <f t="shared" si="15"/>
        <v>3.424145400707923E-3</v>
      </c>
    </row>
    <row r="670" spans="1:8" outlineLevel="1" x14ac:dyDescent="0.2">
      <c r="A670" s="10">
        <v>162</v>
      </c>
      <c r="B670" s="9">
        <v>9.2992665811705848</v>
      </c>
      <c r="C670" s="9">
        <v>9.3112142490208072</v>
      </c>
      <c r="D670" s="9">
        <f t="shared" si="12"/>
        <v>-1.1947667850222388E-2</v>
      </c>
      <c r="E670" s="1">
        <f t="shared" si="13"/>
        <v>-0.19422348244742335</v>
      </c>
      <c r="F670" s="1">
        <f t="shared" si="14"/>
        <v>0.19422348244742335</v>
      </c>
      <c r="G670" s="1">
        <v>6.0120788168178618E-2</v>
      </c>
      <c r="H670" s="1">
        <f t="shared" si="15"/>
        <v>8.5578130781882784E-4</v>
      </c>
    </row>
    <row r="671" spans="1:8" outlineLevel="1" x14ac:dyDescent="0.2">
      <c r="A671" s="10">
        <v>163</v>
      </c>
      <c r="B671" s="9">
        <v>9.4303590459428683</v>
      </c>
      <c r="C671" s="9">
        <v>9.4361338797143617</v>
      </c>
      <c r="D671" s="15">
        <f t="shared" si="12"/>
        <v>-5.7748337714933484E-3</v>
      </c>
      <c r="E671" s="1">
        <f t="shared" si="13"/>
        <v>-9.3876758185368267E-2</v>
      </c>
      <c r="F671" s="1">
        <f t="shared" si="14"/>
        <v>9.3876758185368267E-2</v>
      </c>
      <c r="G671" s="1">
        <v>4.1024351462435583E-2</v>
      </c>
      <c r="H671" s="1">
        <f t="shared" si="15"/>
        <v>1.3104530886961924E-4</v>
      </c>
    </row>
    <row r="672" spans="1:8" outlineLevel="1" x14ac:dyDescent="0.2">
      <c r="A672" s="10">
        <v>164</v>
      </c>
      <c r="B672" s="9">
        <v>9.4856967947373274</v>
      </c>
      <c r="C672" s="9">
        <v>9.5353522078372244</v>
      </c>
      <c r="D672" s="9">
        <f t="shared" si="12"/>
        <v>-4.9655413099896961E-2</v>
      </c>
      <c r="E672" s="1">
        <f t="shared" si="13"/>
        <v>-0.80720751325940809</v>
      </c>
      <c r="F672" s="1">
        <f t="shared" si="14"/>
        <v>0.80720751325940809</v>
      </c>
      <c r="G672" s="1">
        <v>9.4592576776283605E-2</v>
      </c>
      <c r="H672" s="1">
        <f t="shared" si="15"/>
        <v>2.5062136487257552E-2</v>
      </c>
    </row>
    <row r="673" spans="1:8" outlineLevel="1" x14ac:dyDescent="0.2">
      <c r="A673" s="10">
        <v>165</v>
      </c>
      <c r="B673" s="9">
        <v>9.1196407472095391</v>
      </c>
      <c r="C673" s="9">
        <v>9.1564851236259042</v>
      </c>
      <c r="D673" s="9">
        <f t="shared" si="12"/>
        <v>-3.6844376416365066E-2</v>
      </c>
      <c r="E673" s="1">
        <f t="shared" si="13"/>
        <v>-0.59894894852278135</v>
      </c>
      <c r="F673" s="1">
        <f t="shared" si="14"/>
        <v>0.59894894852278135</v>
      </c>
      <c r="G673" s="1">
        <v>4.7284729257980121E-2</v>
      </c>
      <c r="H673" s="1">
        <f t="shared" si="15"/>
        <v>6.2294974557070074E-3</v>
      </c>
    </row>
    <row r="674" spans="1:8" outlineLevel="1" x14ac:dyDescent="0.2">
      <c r="A674" s="10">
        <v>166</v>
      </c>
      <c r="B674" s="9">
        <v>9.8488729592629056</v>
      </c>
      <c r="C674" s="9">
        <v>9.8559994175719918</v>
      </c>
      <c r="D674" s="15">
        <f t="shared" si="12"/>
        <v>-7.1264583090862033E-3</v>
      </c>
      <c r="E674" s="1">
        <f t="shared" si="13"/>
        <v>-0.11584901485868934</v>
      </c>
      <c r="F674" s="1">
        <f t="shared" si="14"/>
        <v>0.11584901485868934</v>
      </c>
      <c r="G674" s="1">
        <v>6.8215269266872477E-2</v>
      </c>
      <c r="H674" s="1">
        <f t="shared" si="15"/>
        <v>3.5149071282393289E-4</v>
      </c>
    </row>
    <row r="675" spans="1:8" outlineLevel="1" x14ac:dyDescent="0.2">
      <c r="A675" s="10">
        <v>167</v>
      </c>
      <c r="B675" s="9">
        <v>9.3067408662624977</v>
      </c>
      <c r="C675" s="9">
        <v>9.4913099153928808</v>
      </c>
      <c r="D675" s="9">
        <f t="shared" si="12"/>
        <v>-0.18456904913038308</v>
      </c>
      <c r="E675" s="1">
        <f t="shared" si="13"/>
        <v>-3.0003883539033374</v>
      </c>
      <c r="F675" s="1">
        <f t="shared" si="14"/>
        <v>3.0003883539033374</v>
      </c>
      <c r="G675" s="1">
        <v>7.9704896313559967E-2</v>
      </c>
      <c r="H675" s="1">
        <f t="shared" si="15"/>
        <v>0.28239985261418293</v>
      </c>
    </row>
    <row r="676" spans="1:8" outlineLevel="1" x14ac:dyDescent="0.2">
      <c r="A676" s="10">
        <v>168</v>
      </c>
      <c r="B676" s="9">
        <v>9.3954912557802963</v>
      </c>
      <c r="C676" s="9">
        <v>9.4613339650405166</v>
      </c>
      <c r="D676" s="9">
        <f t="shared" si="12"/>
        <v>-6.5842709260220289E-2</v>
      </c>
      <c r="E676" s="1">
        <f t="shared" si="13"/>
        <v>-1.0703511720117964</v>
      </c>
      <c r="F676" s="1">
        <f t="shared" si="14"/>
        <v>1.0703511720117964</v>
      </c>
      <c r="G676" s="1">
        <v>6.4651901081679231E-2</v>
      </c>
      <c r="H676" s="1">
        <f t="shared" si="15"/>
        <v>2.8220589869763866E-2</v>
      </c>
    </row>
    <row r="677" spans="1:8" outlineLevel="1" x14ac:dyDescent="0.2">
      <c r="A677" s="10">
        <v>169</v>
      </c>
      <c r="B677" s="9">
        <v>9.0949295204648557</v>
      </c>
      <c r="C677" s="9">
        <v>9.0294457235893244</v>
      </c>
      <c r="D677" s="9">
        <f t="shared" si="12"/>
        <v>6.5483796875531297E-2</v>
      </c>
      <c r="E677" s="1">
        <f t="shared" si="13"/>
        <v>1.0645166263814954</v>
      </c>
      <c r="F677" s="1">
        <f t="shared" si="14"/>
        <v>1.0645166263814954</v>
      </c>
      <c r="G677" s="1">
        <v>0.10130606178734132</v>
      </c>
      <c r="H677" s="1">
        <f t="shared" si="15"/>
        <v>4.7380043077968434E-2</v>
      </c>
    </row>
    <row r="678" spans="1:8" outlineLevel="1" x14ac:dyDescent="0.2">
      <c r="A678" s="10">
        <v>170</v>
      </c>
      <c r="B678" s="9">
        <v>9.1493921978223351</v>
      </c>
      <c r="C678" s="9">
        <v>9.164697757849158</v>
      </c>
      <c r="D678" s="9">
        <f t="shared" si="12"/>
        <v>-1.5305560026822818E-2</v>
      </c>
      <c r="E678" s="1">
        <f t="shared" si="13"/>
        <v>-0.24880999425860953</v>
      </c>
      <c r="F678" s="1">
        <f t="shared" si="14"/>
        <v>0.24880999425860953</v>
      </c>
      <c r="G678" s="1">
        <v>4.1619728976666985E-2</v>
      </c>
      <c r="H678" s="1">
        <f t="shared" si="15"/>
        <v>9.3505661249135774E-4</v>
      </c>
    </row>
    <row r="679" spans="1:8" outlineLevel="1" x14ac:dyDescent="0.2">
      <c r="A679" s="10">
        <v>171</v>
      </c>
      <c r="B679" s="9">
        <v>9.7739165927482556</v>
      </c>
      <c r="C679" s="9">
        <v>9.8423015938276901</v>
      </c>
      <c r="D679" s="9">
        <f t="shared" si="12"/>
        <v>-6.838500107943446E-2</v>
      </c>
      <c r="E679" s="1">
        <f t="shared" si="13"/>
        <v>-1.1116791346498087</v>
      </c>
      <c r="F679" s="1">
        <f t="shared" si="14"/>
        <v>1.1116791346498087</v>
      </c>
      <c r="G679" s="1">
        <v>9.8972271038705262E-2</v>
      </c>
      <c r="H679" s="1">
        <f t="shared" si="15"/>
        <v>5.0219788201855395E-2</v>
      </c>
    </row>
    <row r="680" spans="1:8" outlineLevel="1" x14ac:dyDescent="0.2">
      <c r="A680" s="10">
        <v>172</v>
      </c>
      <c r="B680" s="9">
        <v>9.7883011427270112</v>
      </c>
      <c r="C680" s="9">
        <v>9.7531167924400091</v>
      </c>
      <c r="D680" s="9">
        <f t="shared" si="12"/>
        <v>3.5184350287002175E-2</v>
      </c>
      <c r="E680" s="1">
        <f t="shared" si="13"/>
        <v>0.57196325894382505</v>
      </c>
      <c r="F680" s="1">
        <f t="shared" si="14"/>
        <v>0.57196325894382505</v>
      </c>
      <c r="G680" s="1">
        <v>5.3187127684951194E-2</v>
      </c>
      <c r="H680" s="1">
        <f t="shared" si="15"/>
        <v>6.469835510011796E-3</v>
      </c>
    </row>
    <row r="681" spans="1:8" outlineLevel="1" x14ac:dyDescent="0.2">
      <c r="A681" s="10">
        <v>173</v>
      </c>
      <c r="B681" s="9">
        <v>9.1197485929901774</v>
      </c>
      <c r="C681" s="9">
        <v>9.046644547725796</v>
      </c>
      <c r="D681" s="9">
        <f t="shared" si="12"/>
        <v>7.3104045264381412E-2</v>
      </c>
      <c r="E681" s="1">
        <f t="shared" si="13"/>
        <v>1.1883927834483565</v>
      </c>
      <c r="F681" s="1">
        <f t="shared" si="14"/>
        <v>1.1883927834483565</v>
      </c>
      <c r="G681" s="1">
        <v>3.7005170812292161E-2</v>
      </c>
      <c r="H681" s="1">
        <f t="shared" si="15"/>
        <v>1.8785089124154782E-2</v>
      </c>
    </row>
    <row r="682" spans="1:8" outlineLevel="1" x14ac:dyDescent="0.2">
      <c r="A682" s="10">
        <v>174</v>
      </c>
      <c r="B682" s="9">
        <v>10.13444053074182</v>
      </c>
      <c r="C682" s="9">
        <v>9.873345795362539</v>
      </c>
      <c r="D682" s="9">
        <f t="shared" si="12"/>
        <v>0.26109473537928096</v>
      </c>
      <c r="E682" s="1">
        <f t="shared" si="13"/>
        <v>4.2444039614901508</v>
      </c>
      <c r="F682" s="1">
        <f t="shared" si="14"/>
        <v>4.2444039614901508</v>
      </c>
      <c r="G682" s="1">
        <v>0.12395687284606058</v>
      </c>
      <c r="H682" s="1">
        <f t="shared" si="15"/>
        <v>0.9699108230096074</v>
      </c>
    </row>
    <row r="683" spans="1:8" outlineLevel="1" x14ac:dyDescent="0.2">
      <c r="A683" s="10">
        <v>175</v>
      </c>
      <c r="B683" s="9">
        <v>9.1912187127685954</v>
      </c>
      <c r="C683" s="9">
        <v>9.3242611491723135</v>
      </c>
      <c r="D683" s="9">
        <f t="shared" si="12"/>
        <v>-0.13304243640371816</v>
      </c>
      <c r="E683" s="1">
        <f t="shared" si="13"/>
        <v>-2.1627622759147105</v>
      </c>
      <c r="F683" s="1">
        <f t="shared" si="14"/>
        <v>2.1627622759147105</v>
      </c>
      <c r="G683" s="1">
        <v>6.8127889875091482E-2</v>
      </c>
      <c r="H683" s="1">
        <f t="shared" si="15"/>
        <v>0.12232314164059155</v>
      </c>
    </row>
    <row r="684" spans="1:8" outlineLevel="1" x14ac:dyDescent="0.2">
      <c r="A684" s="10">
        <v>176</v>
      </c>
      <c r="B684" s="9">
        <v>9.213236175088209</v>
      </c>
      <c r="C684" s="9">
        <v>9.2049490075659186</v>
      </c>
      <c r="D684" s="15">
        <f t="shared" si="12"/>
        <v>8.2871675222904173E-3</v>
      </c>
      <c r="E684" s="1">
        <f t="shared" si="13"/>
        <v>0.13471771696218271</v>
      </c>
      <c r="F684" s="1">
        <f t="shared" si="14"/>
        <v>0.13471771696218271</v>
      </c>
      <c r="G684" s="1">
        <v>5.3168255036020372E-2</v>
      </c>
      <c r="H684" s="1">
        <f t="shared" si="15"/>
        <v>3.5878556383287273E-4</v>
      </c>
    </row>
    <row r="685" spans="1:8" outlineLevel="1" x14ac:dyDescent="0.2">
      <c r="A685" s="10">
        <v>177</v>
      </c>
      <c r="B685" s="9">
        <v>9.6429665881467201</v>
      </c>
      <c r="C685" s="9">
        <v>9.6278950593550583</v>
      </c>
      <c r="D685" s="9">
        <f t="shared" si="12"/>
        <v>1.5071528791661848E-2</v>
      </c>
      <c r="E685" s="1">
        <f t="shared" si="13"/>
        <v>0.24500553952616655</v>
      </c>
      <c r="F685" s="1">
        <f t="shared" si="14"/>
        <v>0.24500553952616655</v>
      </c>
      <c r="G685" s="1">
        <v>5.3975766229464608E-2</v>
      </c>
      <c r="H685" s="1">
        <f t="shared" si="15"/>
        <v>1.2067709465205963E-3</v>
      </c>
    </row>
    <row r="686" spans="1:8" outlineLevel="1" x14ac:dyDescent="0.2">
      <c r="A686" s="10">
        <v>178</v>
      </c>
      <c r="B686" s="9">
        <v>9.0715890937079564</v>
      </c>
      <c r="C686" s="9">
        <v>9.1436405218280967</v>
      </c>
      <c r="D686" s="9">
        <f t="shared" si="12"/>
        <v>-7.2051428120140315E-2</v>
      </c>
      <c r="E686" s="1">
        <f t="shared" si="13"/>
        <v>-1.1712812458661863</v>
      </c>
      <c r="F686" s="1">
        <f t="shared" si="14"/>
        <v>1.1712812458661863</v>
      </c>
      <c r="G686" s="1">
        <v>4.7577430909226767E-2</v>
      </c>
      <c r="H686" s="1">
        <f t="shared" si="15"/>
        <v>2.3985167486250163E-2</v>
      </c>
    </row>
    <row r="687" spans="1:8" outlineLevel="1" x14ac:dyDescent="0.2">
      <c r="A687" s="10">
        <v>179</v>
      </c>
      <c r="B687" s="9">
        <v>9.3451972607424292</v>
      </c>
      <c r="C687" s="9">
        <v>9.3747672496219536</v>
      </c>
      <c r="D687" s="9">
        <f t="shared" si="12"/>
        <v>-2.9569988879524445E-2</v>
      </c>
      <c r="E687" s="1">
        <f t="shared" si="13"/>
        <v>-0.48069516897441361</v>
      </c>
      <c r="F687" s="1">
        <f t="shared" si="14"/>
        <v>0.48069516897441361</v>
      </c>
      <c r="G687" s="1">
        <v>6.4783232171815253E-2</v>
      </c>
      <c r="H687" s="1">
        <f t="shared" si="15"/>
        <v>5.7050085889559614E-3</v>
      </c>
    </row>
    <row r="688" spans="1:8" outlineLevel="1" x14ac:dyDescent="0.2">
      <c r="A688" s="10">
        <v>180</v>
      </c>
      <c r="B688" s="9">
        <v>9.2196266209896702</v>
      </c>
      <c r="C688" s="9">
        <v>9.2298277586915844</v>
      </c>
      <c r="D688" s="9">
        <f t="shared" si="12"/>
        <v>-1.020113770191422E-2</v>
      </c>
      <c r="E688" s="1">
        <f t="shared" si="13"/>
        <v>-0.16583156765231016</v>
      </c>
      <c r="F688" s="1">
        <f t="shared" si="14"/>
        <v>0.16583156765231016</v>
      </c>
      <c r="G688" s="1">
        <v>5.0272602225807296E-2</v>
      </c>
      <c r="H688" s="1">
        <f t="shared" si="15"/>
        <v>5.109125729024582E-4</v>
      </c>
    </row>
    <row r="689" spans="1:8" outlineLevel="1" x14ac:dyDescent="0.2">
      <c r="A689" s="10">
        <v>181</v>
      </c>
      <c r="B689" s="9">
        <v>9.4474657208108113</v>
      </c>
      <c r="C689" s="9">
        <v>9.4460186845182594</v>
      </c>
      <c r="D689" s="15">
        <f t="shared" si="12"/>
        <v>1.4470362925518288E-3</v>
      </c>
      <c r="E689" s="1">
        <f t="shared" si="13"/>
        <v>2.3523287681787484E-2</v>
      </c>
      <c r="F689" s="1">
        <f t="shared" si="14"/>
        <v>2.3523287681787484E-2</v>
      </c>
      <c r="G689" s="1">
        <v>5.0477298287468282E-2</v>
      </c>
      <c r="H689" s="1">
        <f t="shared" si="15"/>
        <v>1.0326667218747589E-5</v>
      </c>
    </row>
    <row r="690" spans="1:8" outlineLevel="1" x14ac:dyDescent="0.2">
      <c r="A690" s="10">
        <v>182</v>
      </c>
      <c r="B690" s="9">
        <v>9.0298970501940001</v>
      </c>
      <c r="C690" s="9">
        <v>8.9771249913565079</v>
      </c>
      <c r="D690" s="9">
        <f t="shared" si="12"/>
        <v>5.2772058837492253E-2</v>
      </c>
      <c r="E690" s="1">
        <f t="shared" si="13"/>
        <v>0.8578722786595786</v>
      </c>
      <c r="F690" s="1">
        <f t="shared" si="14"/>
        <v>0.8578722786595786</v>
      </c>
      <c r="G690" s="1">
        <v>4.3076742715471669E-2</v>
      </c>
      <c r="H690" s="1">
        <f t="shared" si="15"/>
        <v>1.1540181791011159E-2</v>
      </c>
    </row>
    <row r="691" spans="1:8" outlineLevel="1" x14ac:dyDescent="0.2">
      <c r="A691" s="10">
        <v>183</v>
      </c>
      <c r="B691" s="9">
        <v>10.19820730233956</v>
      </c>
      <c r="C691" s="9">
        <v>10.271392295859744</v>
      </c>
      <c r="D691" s="9">
        <f t="shared" si="12"/>
        <v>-7.3184993520184705E-2</v>
      </c>
      <c r="E691" s="1">
        <f t="shared" si="13"/>
        <v>-1.1897086931587078</v>
      </c>
      <c r="F691" s="1">
        <f t="shared" si="14"/>
        <v>1.1897086931587078</v>
      </c>
      <c r="G691" s="1">
        <v>7.1467245626180204E-2</v>
      </c>
      <c r="H691" s="1">
        <f t="shared" si="15"/>
        <v>3.9108630058145334E-2</v>
      </c>
    </row>
    <row r="692" spans="1:8" outlineLevel="1" x14ac:dyDescent="0.2">
      <c r="A692" s="10">
        <v>184</v>
      </c>
      <c r="B692" s="9">
        <v>9.2591400599097877</v>
      </c>
      <c r="C692" s="9">
        <v>9.3631611514869117</v>
      </c>
      <c r="D692" s="9">
        <f t="shared" si="12"/>
        <v>-0.10402109157712403</v>
      </c>
      <c r="E692" s="1">
        <f t="shared" si="13"/>
        <v>-1.690985965408748</v>
      </c>
      <c r="F692" s="1">
        <f t="shared" si="14"/>
        <v>1.690985965408748</v>
      </c>
      <c r="G692" s="1">
        <v>8.6384985673989778E-2</v>
      </c>
      <c r="H692" s="1">
        <f t="shared" si="15"/>
        <v>9.864397416798408E-2</v>
      </c>
    </row>
    <row r="693" spans="1:8" outlineLevel="1" x14ac:dyDescent="0.2">
      <c r="A693" s="10">
        <v>185</v>
      </c>
      <c r="B693" s="9">
        <v>9.2495610851294643</v>
      </c>
      <c r="C693" s="9">
        <v>9.2883332877545151</v>
      </c>
      <c r="D693" s="9">
        <f t="shared" si="12"/>
        <v>-3.8772202625050767E-2</v>
      </c>
      <c r="E693" s="1">
        <f t="shared" si="13"/>
        <v>-0.63028804536563343</v>
      </c>
      <c r="F693" s="1">
        <f t="shared" si="14"/>
        <v>0.63028804536563343</v>
      </c>
      <c r="G693" s="1">
        <v>9.0153209029616169E-2</v>
      </c>
      <c r="H693" s="1">
        <f t="shared" si="15"/>
        <v>1.4421204654411287E-2</v>
      </c>
    </row>
    <row r="694" spans="1:8" outlineLevel="1" x14ac:dyDescent="0.2">
      <c r="A694" s="10">
        <v>186</v>
      </c>
      <c r="B694" s="9">
        <v>9.2582015333275223</v>
      </c>
      <c r="C694" s="9">
        <v>9.2722325809139932</v>
      </c>
      <c r="D694" s="9">
        <f t="shared" si="12"/>
        <v>-1.4031047586470891E-2</v>
      </c>
      <c r="E694" s="1">
        <f t="shared" si="13"/>
        <v>-0.22809128599764061</v>
      </c>
      <c r="F694" s="1">
        <f t="shared" si="14"/>
        <v>0.22809128599764061</v>
      </c>
      <c r="G694" s="1">
        <v>4.6682327658492943E-2</v>
      </c>
      <c r="H694" s="1">
        <f t="shared" si="15"/>
        <v>8.9078592767704971E-4</v>
      </c>
    </row>
    <row r="695" spans="1:8" outlineLevel="1" x14ac:dyDescent="0.2">
      <c r="A695" s="10">
        <v>187</v>
      </c>
      <c r="B695" s="9">
        <v>10.221447525412486</v>
      </c>
      <c r="C695" s="9">
        <v>10.174105373779797</v>
      </c>
      <c r="D695" s="9">
        <f t="shared" si="12"/>
        <v>4.7342151632689067E-2</v>
      </c>
      <c r="E695" s="1">
        <f t="shared" si="13"/>
        <v>0.76960271007899583</v>
      </c>
      <c r="F695" s="1">
        <f t="shared" si="14"/>
        <v>0.76960271007899583</v>
      </c>
      <c r="G695" s="1">
        <v>5.2433670543566485E-2</v>
      </c>
      <c r="H695" s="1">
        <f t="shared" si="15"/>
        <v>1.152930006654976E-2</v>
      </c>
    </row>
    <row r="696" spans="1:8" outlineLevel="1" x14ac:dyDescent="0.2">
      <c r="A696" s="10">
        <v>188</v>
      </c>
      <c r="B696" s="9">
        <v>9.2547399592728663</v>
      </c>
      <c r="C696" s="9">
        <v>9.2948677178023207</v>
      </c>
      <c r="D696" s="9">
        <f t="shared" si="12"/>
        <v>-4.0127758529454383E-2</v>
      </c>
      <c r="E696" s="1">
        <f t="shared" si="13"/>
        <v>-0.65232421105972216</v>
      </c>
      <c r="F696" s="1">
        <f t="shared" si="14"/>
        <v>0.65232421105972216</v>
      </c>
      <c r="G696" s="1">
        <v>4.5321875486447519E-2</v>
      </c>
      <c r="H696" s="1">
        <f t="shared" si="15"/>
        <v>7.0534188067384075E-3</v>
      </c>
    </row>
    <row r="697" spans="1:8" outlineLevel="1" x14ac:dyDescent="0.2">
      <c r="A697" s="10">
        <v>189</v>
      </c>
      <c r="B697" s="9">
        <v>8.8470866926772391</v>
      </c>
      <c r="C697" s="9">
        <v>8.8256683637961011</v>
      </c>
      <c r="D697" s="9">
        <f t="shared" si="12"/>
        <v>2.1418328881138038E-2</v>
      </c>
      <c r="E697" s="1">
        <f t="shared" si="13"/>
        <v>0.34818028720319866</v>
      </c>
      <c r="F697" s="1">
        <f t="shared" si="14"/>
        <v>0.34818028720319866</v>
      </c>
      <c r="G697" s="1">
        <v>4.500968384720707E-2</v>
      </c>
      <c r="H697" s="1">
        <f t="shared" si="15"/>
        <v>1.9943213132542271E-3</v>
      </c>
    </row>
    <row r="698" spans="1:8" outlineLevel="1" x14ac:dyDescent="0.2">
      <c r="A698" s="10">
        <v>190</v>
      </c>
      <c r="B698" s="9">
        <v>9.6858292422430914</v>
      </c>
      <c r="C698" s="9">
        <v>9.6038764195523942</v>
      </c>
      <c r="D698" s="9">
        <f t="shared" si="12"/>
        <v>8.1952822690697147E-2</v>
      </c>
      <c r="E698" s="1">
        <f t="shared" si="13"/>
        <v>1.332240134135227</v>
      </c>
      <c r="F698" s="1">
        <f t="shared" si="14"/>
        <v>1.332240134135227</v>
      </c>
      <c r="G698" s="1">
        <v>6.3703163548987501E-2</v>
      </c>
      <c r="H698" s="1">
        <f t="shared" si="15"/>
        <v>4.2991011074867247E-2</v>
      </c>
    </row>
    <row r="699" spans="1:8" outlineLevel="1" x14ac:dyDescent="0.2">
      <c r="A699" s="10">
        <v>191</v>
      </c>
      <c r="B699" s="9">
        <v>10.478836072317618</v>
      </c>
      <c r="C699" s="9">
        <v>10.494578883139692</v>
      </c>
      <c r="D699" s="9">
        <f t="shared" si="12"/>
        <v>-1.5742810822073849E-2</v>
      </c>
      <c r="E699" s="1">
        <f t="shared" si="13"/>
        <v>-0.25591802347579101</v>
      </c>
      <c r="F699" s="1">
        <f t="shared" si="14"/>
        <v>0.25591802347579101</v>
      </c>
      <c r="G699" s="1">
        <v>0.14582790577711632</v>
      </c>
      <c r="H699" s="1">
        <f t="shared" si="15"/>
        <v>4.3634537012360586E-3</v>
      </c>
    </row>
    <row r="700" spans="1:8" outlineLevel="1" x14ac:dyDescent="0.2">
      <c r="A700" s="10">
        <v>192</v>
      </c>
      <c r="B700" s="9">
        <v>9.2050780502165086</v>
      </c>
      <c r="C700" s="9">
        <v>9.1664456240007492</v>
      </c>
      <c r="D700" s="9">
        <f t="shared" si="12"/>
        <v>3.8632426215759352E-2</v>
      </c>
      <c r="E700" s="1">
        <f t="shared" si="13"/>
        <v>0.62801581438993981</v>
      </c>
      <c r="F700" s="1">
        <f t="shared" si="14"/>
        <v>0.62801581438993981</v>
      </c>
      <c r="G700" s="1">
        <v>3.8992728401614218E-2</v>
      </c>
      <c r="H700" s="1">
        <f t="shared" si="15"/>
        <v>5.5507310186427728E-3</v>
      </c>
    </row>
    <row r="701" spans="1:8" outlineLevel="1" x14ac:dyDescent="0.2">
      <c r="A701" s="10">
        <v>193</v>
      </c>
      <c r="B701" s="9">
        <v>10.436964682861856</v>
      </c>
      <c r="C701" s="9">
        <v>10.425137829786191</v>
      </c>
      <c r="D701" s="9">
        <f t="shared" ref="D701:D754" si="16">B701 - C701</f>
        <v>1.1826853075664445E-2</v>
      </c>
      <c r="E701" s="1">
        <f t="shared" ref="E701:E754" si="17">D701 /0.0615150531731231</f>
        <v>0.19225949528776129</v>
      </c>
      <c r="F701" s="1">
        <f t="shared" ref="F701:F754" si="18">ABS(E701)</f>
        <v>0.19225949528776129</v>
      </c>
      <c r="G701" s="1">
        <v>0.11936378169245385</v>
      </c>
      <c r="H701" s="1">
        <f t="shared" si="15"/>
        <v>1.89641693507365E-3</v>
      </c>
    </row>
    <row r="702" spans="1:8" outlineLevel="1" x14ac:dyDescent="0.2">
      <c r="A702" s="10">
        <v>194</v>
      </c>
      <c r="B702" s="9">
        <v>9.0499697215089956</v>
      </c>
      <c r="C702" s="9">
        <v>9.0783451503296941</v>
      </c>
      <c r="D702" s="9">
        <f t="shared" si="16"/>
        <v>-2.8375428820698545E-2</v>
      </c>
      <c r="E702" s="1">
        <f t="shared" si="17"/>
        <v>-0.46127618130867876</v>
      </c>
      <c r="F702" s="1">
        <f t="shared" si="18"/>
        <v>0.46127618130867876</v>
      </c>
      <c r="G702" s="1">
        <v>4.5061818057593808E-2</v>
      </c>
      <c r="H702" s="1">
        <f t="shared" ref="H702:H754" si="19">(F702^2/3)*(G702/(1-G702)^2)</f>
        <v>3.5047657631591192E-3</v>
      </c>
    </row>
    <row r="703" spans="1:8" outlineLevel="1" x14ac:dyDescent="0.2">
      <c r="A703" s="10">
        <v>195</v>
      </c>
      <c r="B703" s="9">
        <v>9.360569085222874</v>
      </c>
      <c r="C703" s="9">
        <v>9.3739597033997715</v>
      </c>
      <c r="D703" s="9">
        <f t="shared" si="16"/>
        <v>-1.3390618176897462E-2</v>
      </c>
      <c r="E703" s="1">
        <f t="shared" si="17"/>
        <v>-0.21768034791763841</v>
      </c>
      <c r="F703" s="1">
        <f t="shared" si="18"/>
        <v>0.21768034791763841</v>
      </c>
      <c r="G703" s="1">
        <v>4.9118342284879518E-2</v>
      </c>
      <c r="H703" s="1">
        <f t="shared" si="19"/>
        <v>8.5804082584476369E-4</v>
      </c>
    </row>
    <row r="704" spans="1:8" outlineLevel="1" x14ac:dyDescent="0.2">
      <c r="A704" s="10">
        <v>196</v>
      </c>
      <c r="B704" s="9">
        <v>10.095181715576748</v>
      </c>
      <c r="C704" s="9">
        <v>10.189641600510772</v>
      </c>
      <c r="D704" s="9">
        <f t="shared" si="16"/>
        <v>-9.4459884934023464E-2</v>
      </c>
      <c r="E704" s="1">
        <f t="shared" si="17"/>
        <v>-1.5355572345549802</v>
      </c>
      <c r="F704" s="1">
        <f t="shared" si="18"/>
        <v>1.5355572345549802</v>
      </c>
      <c r="G704" s="1">
        <v>8.3847990541293979E-2</v>
      </c>
      <c r="H704" s="1">
        <f t="shared" si="19"/>
        <v>7.8517840069333045E-2</v>
      </c>
    </row>
    <row r="705" spans="1:8" outlineLevel="1" x14ac:dyDescent="0.2">
      <c r="A705" s="10">
        <v>197</v>
      </c>
      <c r="B705" s="9">
        <v>9.5035199305220246</v>
      </c>
      <c r="C705" s="9">
        <v>9.4149242064649385</v>
      </c>
      <c r="D705" s="9">
        <f t="shared" si="16"/>
        <v>8.8595724057086045E-2</v>
      </c>
      <c r="E705" s="1">
        <f t="shared" si="17"/>
        <v>1.4402283585409452</v>
      </c>
      <c r="F705" s="1">
        <f t="shared" si="18"/>
        <v>1.4402283585409452</v>
      </c>
      <c r="G705" s="1">
        <v>6.2719194340569356E-2</v>
      </c>
      <c r="H705" s="1">
        <f t="shared" si="19"/>
        <v>4.9363106844413876E-2</v>
      </c>
    </row>
    <row r="706" spans="1:8" outlineLevel="1" x14ac:dyDescent="0.2">
      <c r="A706" s="10">
        <v>198</v>
      </c>
      <c r="B706" s="9">
        <v>9.7971354342918087</v>
      </c>
      <c r="C706" s="9">
        <v>9.8400522573677893</v>
      </c>
      <c r="D706" s="9">
        <f t="shared" si="16"/>
        <v>-4.2916823075980659E-2</v>
      </c>
      <c r="E706" s="1">
        <f t="shared" si="17"/>
        <v>-0.69766375646622536</v>
      </c>
      <c r="F706" s="1">
        <f t="shared" si="18"/>
        <v>0.69766375646622536</v>
      </c>
      <c r="G706" s="1">
        <v>4.7568893007572124E-2</v>
      </c>
      <c r="H706" s="1">
        <f t="shared" si="19"/>
        <v>8.5079900175031135E-3</v>
      </c>
    </row>
    <row r="707" spans="1:8" outlineLevel="1" x14ac:dyDescent="0.2">
      <c r="A707" s="10">
        <v>199</v>
      </c>
      <c r="B707" s="9">
        <v>9.4657117817893948</v>
      </c>
      <c r="C707" s="9">
        <v>9.4150595961106696</v>
      </c>
      <c r="D707" s="9">
        <f t="shared" si="16"/>
        <v>5.0652185678725203E-2</v>
      </c>
      <c r="E707" s="1">
        <f t="shared" si="17"/>
        <v>0.82341123133184491</v>
      </c>
      <c r="F707" s="1">
        <f t="shared" si="18"/>
        <v>0.82341123133184491</v>
      </c>
      <c r="G707" s="1">
        <v>4.4407984339517828E-2</v>
      </c>
      <c r="H707" s="1">
        <f t="shared" si="19"/>
        <v>1.0990775946842023E-2</v>
      </c>
    </row>
    <row r="708" spans="1:8" outlineLevel="1" x14ac:dyDescent="0.2">
      <c r="A708" s="10">
        <v>200</v>
      </c>
      <c r="B708" s="9">
        <v>9.2729395137327035</v>
      </c>
      <c r="C708" s="9">
        <v>9.3144009206709502</v>
      </c>
      <c r="D708" s="9">
        <f t="shared" si="16"/>
        <v>-4.1461406938246625E-2</v>
      </c>
      <c r="E708" s="1">
        <f t="shared" si="17"/>
        <v>-0.67400424448241836</v>
      </c>
      <c r="F708" s="1">
        <f t="shared" si="18"/>
        <v>0.67400424448241836</v>
      </c>
      <c r="G708" s="1">
        <v>4.0152316741474126E-2</v>
      </c>
      <c r="H708" s="1">
        <f t="shared" si="19"/>
        <v>6.5994839177825589E-3</v>
      </c>
    </row>
    <row r="709" spans="1:8" outlineLevel="1" x14ac:dyDescent="0.2">
      <c r="A709" s="10">
        <v>201</v>
      </c>
      <c r="B709" s="9">
        <v>9.7639438363479023</v>
      </c>
      <c r="C709" s="9">
        <v>9.8482827360346992</v>
      </c>
      <c r="D709" s="9">
        <f t="shared" si="16"/>
        <v>-8.4338899686796864E-2</v>
      </c>
      <c r="E709" s="1">
        <f t="shared" si="17"/>
        <v>-1.3710286399239571</v>
      </c>
      <c r="F709" s="1">
        <f t="shared" si="18"/>
        <v>1.3710286399239571</v>
      </c>
      <c r="G709" s="1">
        <v>8.8645296128676915E-2</v>
      </c>
      <c r="H709" s="1">
        <f t="shared" si="19"/>
        <v>6.6873278538895339E-2</v>
      </c>
    </row>
    <row r="710" spans="1:8" outlineLevel="1" x14ac:dyDescent="0.2">
      <c r="A710" s="10">
        <v>202</v>
      </c>
      <c r="B710" s="9">
        <v>9.0214774671388067</v>
      </c>
      <c r="C710" s="9">
        <v>9.0005656622353349</v>
      </c>
      <c r="D710" s="9">
        <f t="shared" si="16"/>
        <v>2.0911804903471776E-2</v>
      </c>
      <c r="E710" s="1">
        <f t="shared" si="17"/>
        <v>0.33994614041248156</v>
      </c>
      <c r="F710" s="1">
        <f t="shared" si="18"/>
        <v>0.33994614041248156</v>
      </c>
      <c r="G710" s="1">
        <v>4.2144250289785065E-2</v>
      </c>
      <c r="H710" s="1">
        <f t="shared" si="19"/>
        <v>1.7694450748200717E-3</v>
      </c>
    </row>
    <row r="711" spans="1:8" outlineLevel="1" x14ac:dyDescent="0.2">
      <c r="A711" s="10">
        <v>203</v>
      </c>
      <c r="B711" s="9">
        <v>9.0407375875900033</v>
      </c>
      <c r="C711" s="9">
        <v>9.0089216019999974</v>
      </c>
      <c r="D711" s="9">
        <f t="shared" si="16"/>
        <v>3.181598559000598E-2</v>
      </c>
      <c r="E711" s="1">
        <f t="shared" si="17"/>
        <v>0.51720650391808309</v>
      </c>
      <c r="F711" s="1">
        <f t="shared" si="18"/>
        <v>0.51720650391808309</v>
      </c>
      <c r="G711" s="1">
        <v>9.9865200717766833E-2</v>
      </c>
      <c r="H711" s="1">
        <f t="shared" si="19"/>
        <v>1.0990204555221959E-2</v>
      </c>
    </row>
    <row r="712" spans="1:8" outlineLevel="1" x14ac:dyDescent="0.2">
      <c r="A712" s="10">
        <v>204</v>
      </c>
      <c r="B712" s="9">
        <v>9.1897115534780252</v>
      </c>
      <c r="C712" s="9">
        <v>9.2202610709537147</v>
      </c>
      <c r="D712" s="9">
        <f t="shared" si="16"/>
        <v>-3.0549517475689569E-2</v>
      </c>
      <c r="E712" s="1">
        <f t="shared" si="17"/>
        <v>-0.49661856569827589</v>
      </c>
      <c r="F712" s="1">
        <f t="shared" si="18"/>
        <v>0.49661856569827589</v>
      </c>
      <c r="G712" s="1">
        <v>4.3200623945065256E-2</v>
      </c>
      <c r="H712" s="1">
        <f t="shared" si="19"/>
        <v>3.8794744889856674E-3</v>
      </c>
    </row>
    <row r="713" spans="1:8" outlineLevel="1" x14ac:dyDescent="0.2">
      <c r="A713" s="10">
        <v>205</v>
      </c>
      <c r="B713" s="9">
        <v>9.5302475917227003</v>
      </c>
      <c r="C713" s="9">
        <v>9.6005137447777003</v>
      </c>
      <c r="D713" s="9">
        <f t="shared" si="16"/>
        <v>-7.0266153054999947E-2</v>
      </c>
      <c r="E713" s="1">
        <f t="shared" si="17"/>
        <v>-1.1422594865885662</v>
      </c>
      <c r="F713" s="1">
        <f t="shared" si="18"/>
        <v>1.1422594865885662</v>
      </c>
      <c r="G713" s="1">
        <v>0.11831892845845549</v>
      </c>
      <c r="H713" s="1">
        <f t="shared" si="19"/>
        <v>6.6197179554469715E-2</v>
      </c>
    </row>
    <row r="714" spans="1:8" outlineLevel="1" x14ac:dyDescent="0.2">
      <c r="A714" s="10">
        <v>206</v>
      </c>
      <c r="B714" s="9">
        <v>9.83037908071549</v>
      </c>
      <c r="C714" s="9">
        <v>9.8859788478325381</v>
      </c>
      <c r="D714" s="9">
        <f t="shared" si="16"/>
        <v>-5.559976711704806E-2</v>
      </c>
      <c r="E714" s="1">
        <f t="shared" si="17"/>
        <v>-0.9038400236861126</v>
      </c>
      <c r="F714" s="1">
        <f t="shared" si="18"/>
        <v>0.9038400236861126</v>
      </c>
      <c r="G714" s="1">
        <v>9.3439420663576106E-2</v>
      </c>
      <c r="H714" s="1">
        <f t="shared" si="19"/>
        <v>3.0959815162068038E-2</v>
      </c>
    </row>
    <row r="715" spans="1:8" outlineLevel="1" x14ac:dyDescent="0.2">
      <c r="A715" s="10">
        <v>207</v>
      </c>
      <c r="B715" s="9">
        <v>9.0761053032582719</v>
      </c>
      <c r="C715" s="9">
        <v>9.0927347449261777</v>
      </c>
      <c r="D715" s="9">
        <f t="shared" si="16"/>
        <v>-1.6629441667905809E-2</v>
      </c>
      <c r="E715" s="1">
        <f t="shared" si="17"/>
        <v>-0.27033125731201474</v>
      </c>
      <c r="F715" s="1">
        <f t="shared" si="18"/>
        <v>0.27033125731201474</v>
      </c>
      <c r="G715" s="1">
        <v>4.9297516298457709E-2</v>
      </c>
      <c r="H715" s="1">
        <f t="shared" si="19"/>
        <v>1.3286391832025173E-3</v>
      </c>
    </row>
    <row r="716" spans="1:8" outlineLevel="1" x14ac:dyDescent="0.2">
      <c r="A716" s="10">
        <v>208</v>
      </c>
      <c r="B716" s="9">
        <v>9.6640875787023948</v>
      </c>
      <c r="C716" s="9">
        <v>9.6471880805073678</v>
      </c>
      <c r="D716" s="9">
        <f t="shared" si="16"/>
        <v>1.6899498195027007E-2</v>
      </c>
      <c r="E716" s="1">
        <f t="shared" si="17"/>
        <v>0.27472134580565827</v>
      </c>
      <c r="F716" s="1">
        <f t="shared" si="18"/>
        <v>0.27472134580565827</v>
      </c>
      <c r="G716" s="1">
        <v>7.0417543022026741E-2</v>
      </c>
      <c r="H716" s="1">
        <f t="shared" si="19"/>
        <v>2.0500695048040725E-3</v>
      </c>
    </row>
    <row r="717" spans="1:8" outlineLevel="1" x14ac:dyDescent="0.2">
      <c r="A717" s="10">
        <v>209</v>
      </c>
      <c r="B717" s="9">
        <v>9.1507522440643054</v>
      </c>
      <c r="C717" s="9">
        <v>9.1729015994869307</v>
      </c>
      <c r="D717" s="9">
        <f t="shared" si="16"/>
        <v>-2.2149355422625305E-2</v>
      </c>
      <c r="E717" s="1">
        <f t="shared" si="17"/>
        <v>-0.360063988895367</v>
      </c>
      <c r="F717" s="1">
        <f t="shared" si="18"/>
        <v>0.360063988895367</v>
      </c>
      <c r="G717" s="1">
        <v>5.443255633293051E-2</v>
      </c>
      <c r="H717" s="1">
        <f t="shared" si="19"/>
        <v>2.630945375108943E-3</v>
      </c>
    </row>
    <row r="718" spans="1:8" outlineLevel="1" x14ac:dyDescent="0.2">
      <c r="A718" s="10">
        <v>210</v>
      </c>
      <c r="B718" s="9">
        <v>9.4977724131727541</v>
      </c>
      <c r="C718" s="9">
        <v>9.4907422468022702</v>
      </c>
      <c r="D718" s="15">
        <f t="shared" si="16"/>
        <v>7.0301663704839257E-3</v>
      </c>
      <c r="E718" s="1">
        <f t="shared" si="17"/>
        <v>0.11428367542329487</v>
      </c>
      <c r="F718" s="1">
        <f t="shared" si="18"/>
        <v>0.11428367542329487</v>
      </c>
      <c r="G718" s="1">
        <v>9.986147506187576E-2</v>
      </c>
      <c r="H718" s="1">
        <f t="shared" si="19"/>
        <v>5.36570042051821E-4</v>
      </c>
    </row>
    <row r="719" spans="1:8" outlineLevel="1" x14ac:dyDescent="0.2">
      <c r="A719" s="10">
        <v>211</v>
      </c>
      <c r="B719" s="9">
        <v>9.4162156817238731</v>
      </c>
      <c r="C719" s="9">
        <v>9.4278743214212994</v>
      </c>
      <c r="D719" s="9">
        <f t="shared" si="16"/>
        <v>-1.165863969742631E-2</v>
      </c>
      <c r="E719" s="1">
        <f t="shared" si="17"/>
        <v>-0.18952498772317009</v>
      </c>
      <c r="F719" s="1">
        <f t="shared" si="18"/>
        <v>0.18952498772317009</v>
      </c>
      <c r="G719" s="1">
        <v>0.11519160276748391</v>
      </c>
      <c r="H719" s="1">
        <f t="shared" si="19"/>
        <v>1.7617084987103808E-3</v>
      </c>
    </row>
    <row r="720" spans="1:8" outlineLevel="1" x14ac:dyDescent="0.2">
      <c r="A720" s="10">
        <v>212</v>
      </c>
      <c r="B720" s="9">
        <v>9.8463879604955551</v>
      </c>
      <c r="C720" s="9">
        <v>9.7939429079857359</v>
      </c>
      <c r="D720" s="9">
        <f t="shared" si="16"/>
        <v>5.2445052509819234E-2</v>
      </c>
      <c r="E720" s="1">
        <f t="shared" si="17"/>
        <v>0.85255640375083519</v>
      </c>
      <c r="F720" s="1">
        <f t="shared" si="18"/>
        <v>0.85255640375083519</v>
      </c>
      <c r="G720" s="1">
        <v>0.11496778541347259</v>
      </c>
      <c r="H720" s="1">
        <f t="shared" si="19"/>
        <v>3.5561739367625272E-2</v>
      </c>
    </row>
    <row r="721" spans="1:8" outlineLevel="1" x14ac:dyDescent="0.2">
      <c r="A721" s="10">
        <v>213</v>
      </c>
      <c r="B721" s="9">
        <v>9.9870471456350582</v>
      </c>
      <c r="C721" s="9">
        <v>9.9622672192003794</v>
      </c>
      <c r="D721" s="9">
        <f t="shared" si="16"/>
        <v>2.4779926434678856E-2</v>
      </c>
      <c r="E721" s="1">
        <f t="shared" si="17"/>
        <v>0.40282703430232258</v>
      </c>
      <c r="F721" s="1">
        <f t="shared" si="18"/>
        <v>0.40282703430232258</v>
      </c>
      <c r="G721" s="1">
        <v>7.8339505593958941E-2</v>
      </c>
      <c r="H721" s="1">
        <f t="shared" si="19"/>
        <v>4.9883261906374099E-3</v>
      </c>
    </row>
    <row r="722" spans="1:8" outlineLevel="1" x14ac:dyDescent="0.2">
      <c r="A722" s="10">
        <v>214</v>
      </c>
      <c r="B722" s="9">
        <v>9.0546994990291569</v>
      </c>
      <c r="C722" s="9">
        <v>9.0761466614610278</v>
      </c>
      <c r="D722" s="9">
        <f t="shared" si="16"/>
        <v>-2.1447162431870836E-2</v>
      </c>
      <c r="E722" s="1">
        <f t="shared" si="17"/>
        <v>-0.34864901069843246</v>
      </c>
      <c r="F722" s="1">
        <f t="shared" si="18"/>
        <v>0.34864901069843246</v>
      </c>
      <c r="G722" s="1">
        <v>4.4728063518153269E-2</v>
      </c>
      <c r="H722" s="1">
        <f t="shared" si="19"/>
        <v>1.9860111244820681E-3</v>
      </c>
    </row>
    <row r="723" spans="1:8" outlineLevel="1" x14ac:dyDescent="0.2">
      <c r="A723" s="10">
        <v>215</v>
      </c>
      <c r="B723" s="9">
        <v>9.6181360954226296</v>
      </c>
      <c r="C723" s="9">
        <v>9.7293246397062649</v>
      </c>
      <c r="D723" s="9">
        <f t="shared" si="16"/>
        <v>-0.11118854428363534</v>
      </c>
      <c r="E723" s="1">
        <f t="shared" si="17"/>
        <v>-1.80750139271952</v>
      </c>
      <c r="F723" s="1">
        <f t="shared" si="18"/>
        <v>1.80750139271952</v>
      </c>
      <c r="G723" s="1">
        <v>5.8712976560807373E-2</v>
      </c>
      <c r="H723" s="1">
        <f t="shared" si="19"/>
        <v>7.2164894599762525E-2</v>
      </c>
    </row>
    <row r="724" spans="1:8" outlineLevel="1" x14ac:dyDescent="0.2">
      <c r="A724" s="10">
        <v>216</v>
      </c>
      <c r="B724" s="9">
        <v>10.039546996943224</v>
      </c>
      <c r="C724" s="9">
        <v>10.034094603821815</v>
      </c>
      <c r="D724" s="15">
        <f t="shared" si="16"/>
        <v>5.4523931214092158E-3</v>
      </c>
      <c r="E724" s="1">
        <f t="shared" si="17"/>
        <v>8.863510376987617E-2</v>
      </c>
      <c r="F724" s="1">
        <f t="shared" si="18"/>
        <v>8.863510376987617E-2</v>
      </c>
      <c r="G724" s="1">
        <v>5.3414014132743159E-2</v>
      </c>
      <c r="H724" s="1">
        <f t="shared" si="19"/>
        <v>1.5610806345916201E-4</v>
      </c>
    </row>
    <row r="725" spans="1:8" outlineLevel="1" x14ac:dyDescent="0.2">
      <c r="A725" s="10">
        <v>217</v>
      </c>
      <c r="B725" s="9">
        <v>9.1863877854989298</v>
      </c>
      <c r="C725" s="9">
        <v>9.1011904356130966</v>
      </c>
      <c r="D725" s="9">
        <f t="shared" si="16"/>
        <v>8.5197349885833162E-2</v>
      </c>
      <c r="E725" s="1">
        <f t="shared" si="17"/>
        <v>1.3849837639912377</v>
      </c>
      <c r="F725" s="1">
        <f t="shared" si="18"/>
        <v>1.3849837639912377</v>
      </c>
      <c r="G725" s="1">
        <v>4.3545909915116178E-2</v>
      </c>
      <c r="H725" s="1">
        <f t="shared" si="19"/>
        <v>3.0435975246582845E-2</v>
      </c>
    </row>
    <row r="726" spans="1:8" outlineLevel="1" x14ac:dyDescent="0.2">
      <c r="A726" s="10">
        <v>218</v>
      </c>
      <c r="B726" s="9">
        <v>9.972593750934676</v>
      </c>
      <c r="C726" s="9">
        <v>9.9960739621957622</v>
      </c>
      <c r="D726" s="9">
        <f t="shared" si="16"/>
        <v>-2.3480211261086126E-2</v>
      </c>
      <c r="E726" s="1">
        <f t="shared" si="17"/>
        <v>-0.38169862578197367</v>
      </c>
      <c r="F726" s="1">
        <f t="shared" si="18"/>
        <v>0.38169862578197367</v>
      </c>
      <c r="G726" s="1">
        <v>4.9386616845375278E-2</v>
      </c>
      <c r="H726" s="1">
        <f t="shared" si="19"/>
        <v>2.6541249595941705E-3</v>
      </c>
    </row>
    <row r="727" spans="1:8" outlineLevel="1" x14ac:dyDescent="0.2">
      <c r="A727" s="10">
        <v>219</v>
      </c>
      <c r="B727" s="9">
        <v>9.1374916835148969</v>
      </c>
      <c r="C727" s="9">
        <v>9.2341073078599916</v>
      </c>
      <c r="D727" s="9">
        <f t="shared" si="16"/>
        <v>-9.6615624345094631E-2</v>
      </c>
      <c r="E727" s="1">
        <f t="shared" si="17"/>
        <v>-1.5706013302660613</v>
      </c>
      <c r="F727" s="1">
        <f t="shared" si="18"/>
        <v>1.5706013302660613</v>
      </c>
      <c r="G727" s="1">
        <v>9.1894753499092124E-2</v>
      </c>
      <c r="H727" s="1">
        <f t="shared" si="19"/>
        <v>9.1628170390225208E-2</v>
      </c>
    </row>
    <row r="728" spans="1:8" outlineLevel="1" x14ac:dyDescent="0.2">
      <c r="A728" s="10">
        <v>220</v>
      </c>
      <c r="B728" s="9">
        <v>9.5091849116340743</v>
      </c>
      <c r="C728" s="9">
        <v>9.5208571418855925</v>
      </c>
      <c r="D728" s="9">
        <f t="shared" si="16"/>
        <v>-1.1672230251518201E-2</v>
      </c>
      <c r="E728" s="1">
        <f t="shared" si="17"/>
        <v>-0.18974591826603482</v>
      </c>
      <c r="F728" s="1">
        <f t="shared" si="18"/>
        <v>0.18974591826603482</v>
      </c>
      <c r="G728" s="1">
        <v>4.5240396033252819E-2</v>
      </c>
      <c r="H728" s="1">
        <f t="shared" si="19"/>
        <v>5.9560996698978293E-4</v>
      </c>
    </row>
    <row r="729" spans="1:8" outlineLevel="1" x14ac:dyDescent="0.2">
      <c r="A729" s="10">
        <v>221</v>
      </c>
      <c r="B729" s="9">
        <v>9.2159247502700836</v>
      </c>
      <c r="C729" s="9">
        <v>9.181832589966259</v>
      </c>
      <c r="D729" s="9">
        <f t="shared" si="16"/>
        <v>3.409216030382467E-2</v>
      </c>
      <c r="E729" s="1">
        <f t="shared" si="17"/>
        <v>0.554208418025396</v>
      </c>
      <c r="F729" s="1">
        <f t="shared" si="18"/>
        <v>0.554208418025396</v>
      </c>
      <c r="G729" s="1">
        <v>4.8401876559894294E-2</v>
      </c>
      <c r="H729" s="1">
        <f t="shared" si="19"/>
        <v>5.472427635345555E-3</v>
      </c>
    </row>
    <row r="730" spans="1:8" outlineLevel="1" x14ac:dyDescent="0.2">
      <c r="A730" s="10">
        <v>222</v>
      </c>
      <c r="B730" s="9">
        <v>9.1628068429100225</v>
      </c>
      <c r="C730" s="9">
        <v>9.2891753681999933</v>
      </c>
      <c r="D730" s="9">
        <f t="shared" si="16"/>
        <v>-0.12636852528997089</v>
      </c>
      <c r="E730" s="1">
        <f t="shared" si="17"/>
        <v>-2.0542699513618126</v>
      </c>
      <c r="F730" s="1">
        <f t="shared" si="18"/>
        <v>2.0542699513618126</v>
      </c>
      <c r="G730" s="1">
        <v>3.9412580354373755E-2</v>
      </c>
      <c r="H730" s="1">
        <f t="shared" si="19"/>
        <v>6.0083448688686439E-2</v>
      </c>
    </row>
    <row r="731" spans="1:8" outlineLevel="1" x14ac:dyDescent="0.2">
      <c r="A731" s="10">
        <v>223</v>
      </c>
      <c r="B731" s="9">
        <v>9.527619231384973</v>
      </c>
      <c r="C731" s="9">
        <v>9.5303869777871224</v>
      </c>
      <c r="D731" s="15">
        <f t="shared" si="16"/>
        <v>-2.7677464021493847E-3</v>
      </c>
      <c r="E731" s="1">
        <f t="shared" si="17"/>
        <v>-4.4992993736997319E-2</v>
      </c>
      <c r="F731" s="1">
        <f t="shared" si="18"/>
        <v>4.4992993736997319E-2</v>
      </c>
      <c r="G731" s="1">
        <v>5.7695194252126852E-2</v>
      </c>
      <c r="H731" s="1">
        <f t="shared" si="19"/>
        <v>4.384553315829064E-5</v>
      </c>
    </row>
    <row r="732" spans="1:8" outlineLevel="1" x14ac:dyDescent="0.2">
      <c r="A732" s="10">
        <v>224</v>
      </c>
      <c r="B732" s="9">
        <v>9.384797753713336</v>
      </c>
      <c r="C732" s="9">
        <v>9.3769703876008155</v>
      </c>
      <c r="D732" s="15">
        <f t="shared" si="16"/>
        <v>7.8273661125205507E-3</v>
      </c>
      <c r="E732" s="1">
        <f t="shared" si="17"/>
        <v>0.12724310081455723</v>
      </c>
      <c r="F732" s="1">
        <f t="shared" si="18"/>
        <v>0.12724310081455723</v>
      </c>
      <c r="G732" s="1">
        <v>6.1748365599774063E-2</v>
      </c>
      <c r="H732" s="1">
        <f t="shared" si="19"/>
        <v>3.785594054675752E-4</v>
      </c>
    </row>
    <row r="733" spans="1:8" outlineLevel="1" x14ac:dyDescent="0.2">
      <c r="A733" s="10">
        <v>225</v>
      </c>
      <c r="B733" s="9">
        <v>9.624170396415975</v>
      </c>
      <c r="C733" s="9">
        <v>9.7337850243294834</v>
      </c>
      <c r="D733" s="9">
        <f t="shared" si="16"/>
        <v>-0.1096146279135084</v>
      </c>
      <c r="E733" s="1">
        <f t="shared" si="17"/>
        <v>-1.7819155191984906</v>
      </c>
      <c r="F733" s="1">
        <f t="shared" si="18"/>
        <v>1.7819155191984906</v>
      </c>
      <c r="G733" s="1">
        <v>7.2754538925300608E-2</v>
      </c>
      <c r="H733" s="1">
        <f t="shared" si="19"/>
        <v>8.956196764545124E-2</v>
      </c>
    </row>
    <row r="734" spans="1:8" outlineLevel="1" x14ac:dyDescent="0.2">
      <c r="A734" s="10">
        <v>226</v>
      </c>
      <c r="B734" s="9">
        <v>9.2906292032049862</v>
      </c>
      <c r="C734" s="9">
        <v>9.2644828840524838</v>
      </c>
      <c r="D734" s="9">
        <f t="shared" si="16"/>
        <v>2.6146319152502429E-2</v>
      </c>
      <c r="E734" s="1">
        <f t="shared" si="17"/>
        <v>0.42503936522526115</v>
      </c>
      <c r="F734" s="1">
        <f t="shared" si="18"/>
        <v>0.42503936522526115</v>
      </c>
      <c r="G734" s="1">
        <v>7.3395503528787265E-2</v>
      </c>
      <c r="H734" s="1">
        <f t="shared" si="19"/>
        <v>5.1477530133862354E-3</v>
      </c>
    </row>
    <row r="735" spans="1:8" outlineLevel="1" x14ac:dyDescent="0.2">
      <c r="A735" s="10">
        <v>227</v>
      </c>
      <c r="B735" s="9">
        <v>9.340624936855491</v>
      </c>
      <c r="C735" s="9">
        <v>9.4187799717790384</v>
      </c>
      <c r="D735" s="9">
        <f t="shared" si="16"/>
        <v>-7.8155034923547362E-2</v>
      </c>
      <c r="E735" s="1">
        <f t="shared" si="17"/>
        <v>-1.270502598828843</v>
      </c>
      <c r="F735" s="1">
        <f t="shared" si="18"/>
        <v>1.270502598828843</v>
      </c>
      <c r="G735" s="1">
        <v>6.5965802811356056E-2</v>
      </c>
      <c r="H735" s="1">
        <f t="shared" si="19"/>
        <v>4.0683954398965501E-2</v>
      </c>
    </row>
    <row r="736" spans="1:8" outlineLevel="1" x14ac:dyDescent="0.2">
      <c r="A736" s="10">
        <v>228</v>
      </c>
      <c r="B736" s="9">
        <v>10.894541913002909</v>
      </c>
      <c r="C736" s="9">
        <v>10.677745764002768</v>
      </c>
      <c r="D736" s="9">
        <f t="shared" si="16"/>
        <v>0.21679614900014066</v>
      </c>
      <c r="E736" s="1">
        <f t="shared" si="17"/>
        <v>3.5242780070433612</v>
      </c>
      <c r="F736" s="1">
        <f t="shared" si="18"/>
        <v>3.5242780070433612</v>
      </c>
      <c r="G736" s="1">
        <v>0.10912760709244013</v>
      </c>
      <c r="H736" s="1">
        <f t="shared" si="19"/>
        <v>0.56927576457077922</v>
      </c>
    </row>
    <row r="737" spans="1:8" outlineLevel="1" x14ac:dyDescent="0.2">
      <c r="A737" s="10">
        <v>229</v>
      </c>
      <c r="B737" s="9">
        <v>9.6302342167364685</v>
      </c>
      <c r="C737" s="9">
        <v>9.6119021016053772</v>
      </c>
      <c r="D737" s="9">
        <f t="shared" si="16"/>
        <v>1.8332115131091342E-2</v>
      </c>
      <c r="E737" s="1">
        <f t="shared" si="17"/>
        <v>0.29801022978065039</v>
      </c>
      <c r="F737" s="1">
        <f t="shared" si="18"/>
        <v>0.29801022978065039</v>
      </c>
      <c r="G737" s="1">
        <v>4.2189667767980492E-2</v>
      </c>
      <c r="H737" s="1">
        <f t="shared" si="19"/>
        <v>1.3614075669470805E-3</v>
      </c>
    </row>
    <row r="738" spans="1:8" outlineLevel="1" x14ac:dyDescent="0.2">
      <c r="A738" s="10">
        <v>230</v>
      </c>
      <c r="B738" s="9">
        <v>10.234265033343494</v>
      </c>
      <c r="C738" s="9">
        <v>10.184340188249568</v>
      </c>
      <c r="D738" s="9">
        <f t="shared" si="16"/>
        <v>4.9924845093926251E-2</v>
      </c>
      <c r="E738" s="1">
        <f t="shared" si="17"/>
        <v>0.81158744922843062</v>
      </c>
      <c r="F738" s="1">
        <f t="shared" si="18"/>
        <v>0.81158744922843062</v>
      </c>
      <c r="G738" s="1">
        <v>4.980156121104598E-2</v>
      </c>
      <c r="H738" s="1">
        <f t="shared" si="19"/>
        <v>1.2110545963668826E-2</v>
      </c>
    </row>
    <row r="739" spans="1:8" outlineLevel="1" x14ac:dyDescent="0.2">
      <c r="A739" s="10">
        <v>231</v>
      </c>
      <c r="B739" s="9">
        <v>9.8994795311385886</v>
      </c>
      <c r="C739" s="9">
        <v>9.8932718387403735</v>
      </c>
      <c r="D739" s="15">
        <f t="shared" si="16"/>
        <v>6.2076923982150589E-3</v>
      </c>
      <c r="E739" s="1">
        <f t="shared" si="17"/>
        <v>0.10091338750443116</v>
      </c>
      <c r="F739" s="1">
        <f t="shared" si="18"/>
        <v>0.10091338750443116</v>
      </c>
      <c r="G739" s="1">
        <v>0.11102304553868717</v>
      </c>
      <c r="H739" s="1">
        <f t="shared" si="19"/>
        <v>4.7687927285627261E-4</v>
      </c>
    </row>
    <row r="740" spans="1:8" outlineLevel="1" x14ac:dyDescent="0.2">
      <c r="A740" s="10">
        <v>232</v>
      </c>
      <c r="B740" s="9">
        <v>9.1215801939978363</v>
      </c>
      <c r="C740" s="9">
        <v>9.1999342758669886</v>
      </c>
      <c r="D740" s="9">
        <f t="shared" si="16"/>
        <v>-7.8354081869152381E-2</v>
      </c>
      <c r="E740" s="1">
        <f t="shared" si="17"/>
        <v>-1.273738342526322</v>
      </c>
      <c r="F740" s="1">
        <f t="shared" si="18"/>
        <v>1.273738342526322</v>
      </c>
      <c r="G740" s="1">
        <v>4.240131174736142E-2</v>
      </c>
      <c r="H740" s="1">
        <f t="shared" si="19"/>
        <v>2.5006412863428865E-2</v>
      </c>
    </row>
    <row r="741" spans="1:8" outlineLevel="1" x14ac:dyDescent="0.2">
      <c r="A741" s="10">
        <v>233</v>
      </c>
      <c r="B741" s="9">
        <v>9.0595174822415991</v>
      </c>
      <c r="C741" s="9">
        <v>9.0611583741111517</v>
      </c>
      <c r="D741" s="15">
        <f t="shared" si="16"/>
        <v>-1.6408918695525188E-3</v>
      </c>
      <c r="E741" s="1">
        <f t="shared" si="17"/>
        <v>-2.6674639537976542E-2</v>
      </c>
      <c r="F741" s="1">
        <f t="shared" si="18"/>
        <v>2.6674639537976542E-2</v>
      </c>
      <c r="G741" s="1">
        <v>0.10243328434889326</v>
      </c>
      <c r="H741" s="1">
        <f t="shared" si="19"/>
        <v>3.0156676920465591E-5</v>
      </c>
    </row>
    <row r="742" spans="1:8" outlineLevel="1" x14ac:dyDescent="0.2">
      <c r="A742" s="10">
        <v>234</v>
      </c>
      <c r="B742" s="9">
        <v>8.9856161971345099</v>
      </c>
      <c r="C742" s="9">
        <v>8.9773545216512431</v>
      </c>
      <c r="D742" s="15">
        <f t="shared" si="16"/>
        <v>8.2616754832667283E-3</v>
      </c>
      <c r="E742" s="1">
        <f t="shared" si="17"/>
        <v>0.13430331369487275</v>
      </c>
      <c r="F742" s="1">
        <f t="shared" si="18"/>
        <v>0.13430331369487275</v>
      </c>
      <c r="G742" s="1">
        <v>5.2471047543787619E-2</v>
      </c>
      <c r="H742" s="1">
        <f t="shared" si="19"/>
        <v>3.5138802605307599E-4</v>
      </c>
    </row>
    <row r="743" spans="1:8" outlineLevel="1" x14ac:dyDescent="0.2">
      <c r="A743" s="10">
        <v>235</v>
      </c>
      <c r="B743" s="9">
        <v>9.4050823911534085</v>
      </c>
      <c r="C743" s="9">
        <v>9.409371134002118</v>
      </c>
      <c r="D743" s="15">
        <f t="shared" si="16"/>
        <v>-4.2887428487095036E-3</v>
      </c>
      <c r="E743" s="1">
        <f t="shared" si="17"/>
        <v>-6.9718591263175936E-2</v>
      </c>
      <c r="F743" s="1">
        <f t="shared" si="18"/>
        <v>6.9718591263175936E-2</v>
      </c>
      <c r="G743" s="1">
        <v>5.2802970051619762E-2</v>
      </c>
      <c r="H743" s="1">
        <f t="shared" si="19"/>
        <v>9.5357234572042524E-5</v>
      </c>
    </row>
    <row r="744" spans="1:8" outlineLevel="1" x14ac:dyDescent="0.2">
      <c r="A744" s="10">
        <v>236</v>
      </c>
      <c r="B744" s="9">
        <v>9.7584617804858702</v>
      </c>
      <c r="C744" s="9">
        <v>9.7545990922401398</v>
      </c>
      <c r="D744" s="15">
        <f t="shared" si="16"/>
        <v>3.862688245730439E-3</v>
      </c>
      <c r="E744" s="1">
        <f t="shared" si="17"/>
        <v>6.2792569403453083E-2</v>
      </c>
      <c r="F744" s="1">
        <f t="shared" si="18"/>
        <v>6.2792569403453083E-2</v>
      </c>
      <c r="G744" s="1">
        <v>4.8897983912602472E-2</v>
      </c>
      <c r="H744" s="1">
        <f t="shared" si="19"/>
        <v>7.1044752007984346E-5</v>
      </c>
    </row>
    <row r="745" spans="1:8" outlineLevel="1" x14ac:dyDescent="0.2">
      <c r="A745" s="10">
        <v>237</v>
      </c>
      <c r="B745" s="9">
        <v>9.7396736672979127</v>
      </c>
      <c r="C745" s="9">
        <v>9.590537962681708</v>
      </c>
      <c r="D745" s="9">
        <f t="shared" si="16"/>
        <v>0.14913570461620473</v>
      </c>
      <c r="E745" s="1">
        <f t="shared" si="17"/>
        <v>2.4243773990813113</v>
      </c>
      <c r="F745" s="1">
        <f t="shared" si="18"/>
        <v>2.4243773990813113</v>
      </c>
      <c r="G745" s="1">
        <v>9.657115681828185E-2</v>
      </c>
      <c r="H745" s="1">
        <f t="shared" si="19"/>
        <v>0.2318135024575125</v>
      </c>
    </row>
    <row r="746" spans="1:8" outlineLevel="1" x14ac:dyDescent="0.2">
      <c r="A746" s="10">
        <v>238</v>
      </c>
      <c r="B746" s="9">
        <v>9.7506623688505947</v>
      </c>
      <c r="C746" s="9">
        <v>9.7062233691904805</v>
      </c>
      <c r="D746" s="9">
        <f t="shared" si="16"/>
        <v>4.443899966011422E-2</v>
      </c>
      <c r="E746" s="1">
        <f t="shared" si="17"/>
        <v>0.72240853852549902</v>
      </c>
      <c r="F746" s="1">
        <f t="shared" si="18"/>
        <v>0.72240853852549902</v>
      </c>
      <c r="G746" s="1">
        <v>4.2821280033580073E-2</v>
      </c>
      <c r="H746" s="1">
        <f t="shared" si="19"/>
        <v>8.1305151229745538E-3</v>
      </c>
    </row>
    <row r="747" spans="1:8" outlineLevel="1" x14ac:dyDescent="0.2">
      <c r="A747" s="10">
        <v>239</v>
      </c>
      <c r="B747" s="9">
        <v>9.0298970501940001</v>
      </c>
      <c r="C747" s="9">
        <v>8.9771249913565079</v>
      </c>
      <c r="D747" s="9">
        <f t="shared" si="16"/>
        <v>5.2772058837492253E-2</v>
      </c>
      <c r="E747" s="1">
        <f t="shared" si="17"/>
        <v>0.8578722786595786</v>
      </c>
      <c r="F747" s="1">
        <f t="shared" si="18"/>
        <v>0.8578722786595786</v>
      </c>
      <c r="G747" s="1">
        <v>4.3076742715471669E-2</v>
      </c>
      <c r="H747" s="1">
        <f t="shared" si="19"/>
        <v>1.1540181791011159E-2</v>
      </c>
    </row>
    <row r="748" spans="1:8" outlineLevel="1" x14ac:dyDescent="0.2">
      <c r="A748" s="10">
        <v>240</v>
      </c>
      <c r="B748" s="9">
        <v>9.1401324769326866</v>
      </c>
      <c r="C748" s="9">
        <v>9.1380877251773711</v>
      </c>
      <c r="D748" s="15">
        <f t="shared" si="16"/>
        <v>2.0447517553154881E-3</v>
      </c>
      <c r="E748" s="1">
        <f t="shared" si="17"/>
        <v>3.323985999915989E-2</v>
      </c>
      <c r="F748" s="1">
        <f t="shared" si="18"/>
        <v>3.323985999915989E-2</v>
      </c>
      <c r="G748" s="1">
        <v>4.8167286632336277E-2</v>
      </c>
      <c r="H748" s="1">
        <f t="shared" si="19"/>
        <v>1.958069242755067E-5</v>
      </c>
    </row>
    <row r="749" spans="1:8" outlineLevel="1" x14ac:dyDescent="0.2">
      <c r="A749" s="10">
        <v>241</v>
      </c>
      <c r="B749" s="9">
        <v>9.5664454035457069</v>
      </c>
      <c r="C749" s="9">
        <v>9.5542413732068532</v>
      </c>
      <c r="D749" s="9">
        <f t="shared" si="16"/>
        <v>1.2204030338853755E-2</v>
      </c>
      <c r="E749" s="1">
        <f t="shared" si="17"/>
        <v>0.19839095813682706</v>
      </c>
      <c r="F749" s="1">
        <f t="shared" si="18"/>
        <v>0.19839095813682706</v>
      </c>
      <c r="G749" s="1">
        <v>4.2411176872436618E-2</v>
      </c>
      <c r="H749" s="1">
        <f t="shared" si="19"/>
        <v>6.0679875654087842E-4</v>
      </c>
    </row>
    <row r="750" spans="1:8" outlineLevel="1" x14ac:dyDescent="0.2">
      <c r="A750" s="10">
        <v>242</v>
      </c>
      <c r="B750" s="9">
        <v>9.6938785570004171</v>
      </c>
      <c r="C750" s="9">
        <v>9.632195012632403</v>
      </c>
      <c r="D750" s="9">
        <f t="shared" si="16"/>
        <v>6.1683544368014154E-2</v>
      </c>
      <c r="E750" s="1">
        <f t="shared" si="17"/>
        <v>1.0027390238031149</v>
      </c>
      <c r="F750" s="1">
        <f t="shared" si="18"/>
        <v>1.0027390238031149</v>
      </c>
      <c r="G750" s="1">
        <v>0.10203753266886487</v>
      </c>
      <c r="H750" s="1">
        <f t="shared" si="19"/>
        <v>4.2412918528070852E-2</v>
      </c>
    </row>
    <row r="751" spans="1:8" outlineLevel="1" x14ac:dyDescent="0.2">
      <c r="A751" s="10">
        <v>243</v>
      </c>
      <c r="B751" s="9">
        <v>9.3601387370645774</v>
      </c>
      <c r="C751" s="9">
        <v>9.3698641067342372</v>
      </c>
      <c r="D751" s="15">
        <f t="shared" si="16"/>
        <v>-9.7253696696597558E-3</v>
      </c>
      <c r="E751" s="1">
        <f t="shared" si="17"/>
        <v>-0.15809739515772578</v>
      </c>
      <c r="F751" s="1">
        <f t="shared" si="18"/>
        <v>0.15809739515772578</v>
      </c>
      <c r="G751" s="1">
        <v>6.896636747624714E-2</v>
      </c>
      <c r="H751" s="1">
        <f t="shared" si="19"/>
        <v>6.6287980287901122E-4</v>
      </c>
    </row>
    <row r="752" spans="1:8" outlineLevel="1" x14ac:dyDescent="0.2">
      <c r="A752" s="10">
        <v>244</v>
      </c>
      <c r="B752" s="9">
        <v>9.2596066132791002</v>
      </c>
      <c r="C752" s="9">
        <v>9.2196185224699736</v>
      </c>
      <c r="D752" s="9">
        <f t="shared" si="16"/>
        <v>3.9988090809126575E-2</v>
      </c>
      <c r="E752" s="1">
        <f t="shared" si="17"/>
        <v>0.65005374695177875</v>
      </c>
      <c r="F752" s="1">
        <f t="shared" si="18"/>
        <v>0.65005374695177875</v>
      </c>
      <c r="G752" s="1">
        <v>6.4976684021645706E-2</v>
      </c>
      <c r="H752" s="1">
        <f t="shared" si="19"/>
        <v>1.0468632153575342E-2</v>
      </c>
    </row>
    <row r="753" spans="1:8" outlineLevel="1" x14ac:dyDescent="0.2">
      <c r="A753" s="10">
        <v>245</v>
      </c>
      <c r="B753" s="9">
        <v>9.9031875075271252</v>
      </c>
      <c r="C753" s="9">
        <v>9.8608848553212756</v>
      </c>
      <c r="D753" s="9">
        <f t="shared" si="16"/>
        <v>4.2302652205849611E-2</v>
      </c>
      <c r="E753" s="1">
        <f t="shared" si="17"/>
        <v>0.687679682025087</v>
      </c>
      <c r="F753" s="1">
        <f t="shared" si="18"/>
        <v>0.687679682025087</v>
      </c>
      <c r="G753" s="1">
        <v>4.4994296005041332E-2</v>
      </c>
      <c r="H753" s="1">
        <f t="shared" si="19"/>
        <v>7.776723560397384E-3</v>
      </c>
    </row>
    <row r="754" spans="1:8" outlineLevel="1" x14ac:dyDescent="0.2">
      <c r="A754" s="10">
        <v>246</v>
      </c>
      <c r="B754" s="9">
        <v>9.4958497107507167</v>
      </c>
      <c r="C754" s="9">
        <v>9.5902021431865521</v>
      </c>
      <c r="D754" s="9">
        <f t="shared" si="16"/>
        <v>-9.4352432435835354E-2</v>
      </c>
      <c r="E754" s="1">
        <f t="shared" si="17"/>
        <v>-1.5338104670136159</v>
      </c>
      <c r="F754" s="1">
        <f t="shared" si="18"/>
        <v>1.5338104670136159</v>
      </c>
      <c r="G754" s="1">
        <v>8.5693686048509937E-2</v>
      </c>
      <c r="H754" s="1">
        <f t="shared" si="19"/>
        <v>8.0387315507307003E-2</v>
      </c>
    </row>
    <row r="755" spans="1:8" x14ac:dyDescent="0.2">
      <c r="A755" s="20"/>
    </row>
    <row r="758" spans="1:8" x14ac:dyDescent="0.2">
      <c r="A758" s="2" t="s">
        <v>178</v>
      </c>
    </row>
  </sheetData>
  <sortState ref="A509:F754">
    <sortCondition ref="A509"/>
    <sortCondition descending="1" ref="F509"/>
  </sortState>
  <dataValidations count="1">
    <dataValidation type="decimal" allowBlank="1" showInputMessage="1" showErrorMessage="1" error="Please enter a confidence level between 0 and 1." prompt="Confidence level can be adjusted between 0 and 100% to dynamically change confidence limits on this sheet." sqref="I10" xr:uid="{2334AF6A-DB13-4F27-91C8-7D5DF22B794D}">
      <formula1>0</formula1>
      <formula2>1</formula2>
    </dataValidation>
  </dataValidation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20091-6197-44A3-BE16-CA0B8C62004C}">
  <dimension ref="A1:BZ758"/>
  <sheetViews>
    <sheetView showGridLines="0" showRowColHeaders="0" zoomScaleNormal="100" workbookViewId="0">
      <selection activeCell="B19" sqref="B19"/>
    </sheetView>
  </sheetViews>
  <sheetFormatPr defaultRowHeight="10.199999999999999" outlineLevelRow="1" x14ac:dyDescent="0.2"/>
  <cols>
    <col min="1" max="1" width="21.6640625" style="1" customWidth="1"/>
    <col min="2" max="9" width="10.77734375" style="1" customWidth="1"/>
    <col min="10" max="77" width="8.88671875" style="1"/>
    <col min="78" max="78" width="93.109375" style="1" bestFit="1" customWidth="1"/>
    <col min="79" max="16384" width="8.88671875" style="1"/>
  </cols>
  <sheetData>
    <row r="1" spans="1:78" x14ac:dyDescent="0.2">
      <c r="A1" s="3" t="s">
        <v>80</v>
      </c>
      <c r="B1" s="1" t="s">
        <v>222</v>
      </c>
      <c r="E1" s="5" t="s">
        <v>223</v>
      </c>
      <c r="M1" s="2" t="s">
        <v>212</v>
      </c>
      <c r="N1" s="2" t="s">
        <v>214</v>
      </c>
      <c r="O1" s="2" t="s">
        <v>220</v>
      </c>
      <c r="R1" s="2" t="s">
        <v>79</v>
      </c>
      <c r="U1" s="2" t="s">
        <v>221</v>
      </c>
      <c r="Y1" s="1" t="s">
        <v>107</v>
      </c>
      <c r="Z1" s="34" t="s">
        <v>224</v>
      </c>
      <c r="BK1" s="20"/>
      <c r="BZ1" s="4" t="s">
        <v>224</v>
      </c>
    </row>
    <row r="2" spans="1:78" x14ac:dyDescent="0.2">
      <c r="A2" s="3" t="s">
        <v>84</v>
      </c>
      <c r="C2" s="1" t="s">
        <v>78</v>
      </c>
      <c r="Q2" s="2" t="s">
        <v>232</v>
      </c>
      <c r="R2" s="2" t="s">
        <v>233</v>
      </c>
      <c r="S2" s="2" t="s">
        <v>216</v>
      </c>
    </row>
    <row r="3" spans="1:78" ht="10.199999999999999" hidden="1" customHeight="1" outlineLevel="1" x14ac:dyDescent="0.2">
      <c r="A3" s="3" t="s">
        <v>85</v>
      </c>
      <c r="AA3" s="21" t="s">
        <v>230</v>
      </c>
    </row>
    <row r="4" spans="1:78" hidden="1" outlineLevel="1" x14ac:dyDescent="0.2">
      <c r="A4" s="1" t="s">
        <v>86</v>
      </c>
    </row>
    <row r="5" spans="1:78" hidden="1" outlineLevel="1" x14ac:dyDescent="0.2">
      <c r="A5" s="3" t="s">
        <v>87</v>
      </c>
    </row>
    <row r="6" spans="1:78" hidden="1" outlineLevel="1" x14ac:dyDescent="0.2">
      <c r="A6" s="1" t="s">
        <v>88</v>
      </c>
    </row>
    <row r="7" spans="1:78" collapsed="1" x14ac:dyDescent="0.2">
      <c r="A7" s="20"/>
      <c r="J7" s="2" t="s">
        <v>218</v>
      </c>
      <c r="K7" s="2" t="s">
        <v>234</v>
      </c>
    </row>
    <row r="8" spans="1:78" x14ac:dyDescent="0.2">
      <c r="A8" s="6" t="s">
        <v>225</v>
      </c>
    </row>
    <row r="9" spans="1:78" ht="10.8" outlineLevel="1" thickBot="1" x14ac:dyDescent="0.25">
      <c r="A9" s="7"/>
      <c r="B9" s="8" t="s">
        <v>90</v>
      </c>
      <c r="C9" s="8" t="s">
        <v>91</v>
      </c>
      <c r="D9" s="8" t="s">
        <v>92</v>
      </c>
      <c r="E9" s="8" t="s">
        <v>93</v>
      </c>
      <c r="F9" s="8" t="s">
        <v>94</v>
      </c>
      <c r="G9" s="8" t="s">
        <v>95</v>
      </c>
      <c r="H9" s="8" t="str">
        <f>"t("&amp;TEXT((1-I10)/2,"0.00%") &amp; ",230)"</f>
        <v>t(2.50%,230)</v>
      </c>
      <c r="I9" s="8" t="s">
        <v>96</v>
      </c>
    </row>
    <row r="10" spans="1:78" outlineLevel="1" x14ac:dyDescent="0.2">
      <c r="B10" s="9">
        <f xml:space="preserve"> 1 - C34 / C35</f>
        <v>0.97674588359749659</v>
      </c>
      <c r="C10" s="9">
        <f>1-D10^2/E10^2</f>
        <v>0.97522931078863762</v>
      </c>
      <c r="D10" s="9">
        <f xml:space="preserve"> SQRT(D34)</f>
        <v>6.1515053173123127E-2</v>
      </c>
      <c r="E10" s="9">
        <v>0.39085201794520669</v>
      </c>
      <c r="F10" s="10">
        <v>246</v>
      </c>
      <c r="G10" s="10">
        <v>200</v>
      </c>
      <c r="H10" s="1">
        <f>TINV(1 - $I$10, F10 - 15 - 1)</f>
        <v>1.9703317732750787</v>
      </c>
      <c r="I10" s="11">
        <v>0.95</v>
      </c>
    </row>
    <row r="11" spans="1:78" x14ac:dyDescent="0.2">
      <c r="A11" s="20"/>
    </row>
    <row r="12" spans="1:78" x14ac:dyDescent="0.2">
      <c r="A12" s="6" t="s">
        <v>226</v>
      </c>
    </row>
    <row r="13" spans="1:78" ht="10.8" outlineLevel="1" thickBot="1" x14ac:dyDescent="0.25">
      <c r="A13" s="12" t="s">
        <v>98</v>
      </c>
      <c r="B13" s="12" t="s">
        <v>99</v>
      </c>
      <c r="C13" s="12" t="s">
        <v>100</v>
      </c>
      <c r="D13" s="12" t="s">
        <v>101</v>
      </c>
      <c r="E13" s="12" t="s">
        <v>102</v>
      </c>
      <c r="F13" s="12" t="str">
        <f>IF($I$10&gt;99%,("Lower"&amp;TEXT($I$10,"0.0%")),("Lower"&amp;TEXT($I$10,"0%")))</f>
        <v>Lower95%</v>
      </c>
      <c r="G13" s="12" t="str">
        <f>IF($I$10&gt;99%,("Upper"&amp;TEXT($I$10,"0.0%")),("Upper"&amp;TEXT($I$10,"0%")))</f>
        <v>Upper95%</v>
      </c>
      <c r="H13" s="12" t="s">
        <v>104</v>
      </c>
      <c r="I13" s="12" t="s">
        <v>103</v>
      </c>
    </row>
    <row r="14" spans="1:78" outlineLevel="1" x14ac:dyDescent="0.2">
      <c r="A14" s="13" t="s">
        <v>105</v>
      </c>
      <c r="B14" s="9">
        <v>8.2624889816208675</v>
      </c>
      <c r="C14" s="9">
        <v>3.4873370076463565E-2</v>
      </c>
      <c r="D14" s="9">
        <f>IF(C14&lt;&gt;0,(B14 - 0) / C14, 0)</f>
        <v>236.92831990439936</v>
      </c>
      <c r="E14" s="9">
        <f>IF(C14&lt;&gt;0,TDIST(ABS(D14),$F$10 - 16,2),0)</f>
        <v>8.9963460231991975E-277</v>
      </c>
      <c r="F14" s="9">
        <f>B14 - TINV(1 - $I$10, $F$10 - 16) * C14</f>
        <v>8.1937768725180309</v>
      </c>
      <c r="G14" s="9">
        <f>B14 + TINV(1 - $I$10, $F$10 - 16) * C14</f>
        <v>8.3312010907237042</v>
      </c>
      <c r="H14" s="9">
        <v>0</v>
      </c>
      <c r="I14" s="9">
        <v>0</v>
      </c>
    </row>
    <row r="15" spans="1:78" outlineLevel="1" x14ac:dyDescent="0.2">
      <c r="A15" s="13" t="s">
        <v>76</v>
      </c>
      <c r="B15" s="9">
        <v>-0.22471063362702801</v>
      </c>
      <c r="C15" s="9">
        <v>2.0927955707741579E-2</v>
      </c>
      <c r="D15" s="35">
        <f t="shared" ref="D15:D29" si="0">IF(C15&lt;&gt;0,(B15 - 0) / C15, 0)</f>
        <v>-10.737342756507461</v>
      </c>
      <c r="E15" s="9">
        <f t="shared" ref="E15:E29" si="1">IF(C15&lt;&gt;0,TDIST(ABS(D15),$F$10 - 16,2),0)</f>
        <v>4.5983911723793713E-22</v>
      </c>
      <c r="F15" s="9">
        <f t="shared" ref="F15:F29" si="2">B15 - TINV(1 - $I$10, $F$10 - 16) * C15</f>
        <v>-0.26594564970768475</v>
      </c>
      <c r="G15" s="9">
        <f t="shared" ref="G15:G29" si="3">B15 + TINV(1 - $I$10, $F$10 - 16) * C15</f>
        <v>-0.18347561754637123</v>
      </c>
      <c r="H15" s="9">
        <v>94.505971439132537</v>
      </c>
      <c r="I15" s="35">
        <f>B15*1.82558130378498/$E$10</f>
        <v>-1.0495725048775066</v>
      </c>
    </row>
    <row r="16" spans="1:78" outlineLevel="1" x14ac:dyDescent="0.2">
      <c r="A16" s="13" t="s">
        <v>77</v>
      </c>
      <c r="B16" s="9">
        <v>0.95763627859971978</v>
      </c>
      <c r="C16" s="9">
        <v>4.7614713912229982E-2</v>
      </c>
      <c r="D16" s="36">
        <f t="shared" si="0"/>
        <v>20.112192217829289</v>
      </c>
      <c r="E16" s="9">
        <f t="shared" si="1"/>
        <v>1.3688156231599038E-52</v>
      </c>
      <c r="F16" s="9">
        <f t="shared" si="2"/>
        <v>0.8638194949030501</v>
      </c>
      <c r="G16" s="9">
        <f t="shared" si="3"/>
        <v>1.0514530622963894</v>
      </c>
      <c r="H16" s="9">
        <v>95.19532514922669</v>
      </c>
      <c r="I16" s="36">
        <f>B16*0.805313525164852/$E$10</f>
        <v>1.973118755787016</v>
      </c>
    </row>
    <row r="17" spans="1:9" outlineLevel="1" x14ac:dyDescent="0.2">
      <c r="A17" s="13" t="s">
        <v>20</v>
      </c>
      <c r="B17" s="9">
        <v>-8.6352607519463151E-2</v>
      </c>
      <c r="C17" s="9">
        <v>1.3446001165529393E-2</v>
      </c>
      <c r="D17" s="37">
        <f t="shared" si="0"/>
        <v>-6.4221776018315033</v>
      </c>
      <c r="E17" s="9">
        <f t="shared" si="1"/>
        <v>7.6197292570165338E-10</v>
      </c>
      <c r="F17" s="9">
        <f t="shared" si="2"/>
        <v>-0.11284569083939945</v>
      </c>
      <c r="G17" s="9">
        <f t="shared" si="3"/>
        <v>-5.9859524199526851E-2</v>
      </c>
      <c r="H17" s="9">
        <v>2.5273524149423969</v>
      </c>
      <c r="I17" s="38">
        <f>B17*0.464663029028431/$E$10</f>
        <v>-0.10265998979726926</v>
      </c>
    </row>
    <row r="18" spans="1:9" outlineLevel="1" x14ac:dyDescent="0.2">
      <c r="A18" s="13" t="s">
        <v>21</v>
      </c>
      <c r="B18" s="9">
        <v>-0.16832254087618301</v>
      </c>
      <c r="C18" s="9">
        <v>1.3354516416579454E-2</v>
      </c>
      <c r="D18" s="35">
        <f t="shared" si="0"/>
        <v>-12.604165933497436</v>
      </c>
      <c r="E18" s="9">
        <f t="shared" si="1"/>
        <v>4.832286954671926E-28</v>
      </c>
      <c r="F18" s="9">
        <f t="shared" si="2"/>
        <v>-0.19463536888849314</v>
      </c>
      <c r="G18" s="9">
        <f t="shared" si="3"/>
        <v>-0.14200971286387287</v>
      </c>
      <c r="H18" s="9">
        <v>2.5919350513943966</v>
      </c>
      <c r="I18" s="39">
        <f>B18*0.473786031786198/$E$10</f>
        <v>-0.20403852363652578</v>
      </c>
    </row>
    <row r="19" spans="1:9" outlineLevel="1" x14ac:dyDescent="0.2">
      <c r="A19" s="13" t="s">
        <v>22</v>
      </c>
      <c r="B19" s="9">
        <v>9.8743840253892531E-2</v>
      </c>
      <c r="C19" s="9">
        <v>1.4822566481536393E-2</v>
      </c>
      <c r="D19" s="40">
        <f t="shared" si="0"/>
        <v>6.6617235535352108</v>
      </c>
      <c r="E19" s="9">
        <f t="shared" si="1"/>
        <v>1.9742757403571152E-10</v>
      </c>
      <c r="F19" s="9">
        <f t="shared" si="2"/>
        <v>6.953846655383919E-2</v>
      </c>
      <c r="G19" s="9">
        <f t="shared" si="3"/>
        <v>0.12794921395394587</v>
      </c>
      <c r="H19" s="9">
        <v>1.658984935948268</v>
      </c>
      <c r="I19" s="41">
        <f>B19*0.341504299621586/$E$10</f>
        <v>8.6276760665410526E-2</v>
      </c>
    </row>
    <row r="20" spans="1:9" outlineLevel="1" x14ac:dyDescent="0.2">
      <c r="A20" s="13" t="s">
        <v>12</v>
      </c>
      <c r="B20" s="9">
        <v>0.52374321996035844</v>
      </c>
      <c r="C20" s="9">
        <v>1.4069799695052978E-2</v>
      </c>
      <c r="D20" s="36">
        <f t="shared" si="0"/>
        <v>37.224639391597705</v>
      </c>
      <c r="E20" s="9">
        <f t="shared" si="1"/>
        <v>2.4641582907138713E-99</v>
      </c>
      <c r="F20" s="9">
        <f t="shared" si="2"/>
        <v>0.49602104657757956</v>
      </c>
      <c r="G20" s="9">
        <f t="shared" si="3"/>
        <v>0.55146539334313738</v>
      </c>
      <c r="H20" s="9">
        <v>1.4562692068538103</v>
      </c>
      <c r="I20" s="42">
        <f>B20*0.337078676542325/$E$10</f>
        <v>0.4516867339213862</v>
      </c>
    </row>
    <row r="21" spans="1:9" outlineLevel="1" x14ac:dyDescent="0.2">
      <c r="A21" s="13" t="s">
        <v>13</v>
      </c>
      <c r="B21" s="9">
        <v>0.35983478102497185</v>
      </c>
      <c r="C21" s="9">
        <v>1.3199829718873976E-2</v>
      </c>
      <c r="D21" s="36">
        <f t="shared" si="0"/>
        <v>27.260562347289728</v>
      </c>
      <c r="E21" s="9">
        <f t="shared" si="1"/>
        <v>5.4601838831365329E-74</v>
      </c>
      <c r="F21" s="9">
        <f t="shared" si="2"/>
        <v>0.33382673712805383</v>
      </c>
      <c r="G21" s="9">
        <f t="shared" si="3"/>
        <v>0.38584282492188987</v>
      </c>
      <c r="H21" s="9">
        <v>1.382258414936534</v>
      </c>
      <c r="I21" s="43">
        <f>B21*0.350045625033524/$E$10</f>
        <v>0.32226670210091013</v>
      </c>
    </row>
    <row r="22" spans="1:9" outlineLevel="1" x14ac:dyDescent="0.2">
      <c r="A22" s="13" t="s">
        <v>14</v>
      </c>
      <c r="B22" s="9">
        <v>0.25288601037621428</v>
      </c>
      <c r="C22" s="9">
        <v>1.2285624304914915E-2</v>
      </c>
      <c r="D22" s="36">
        <f t="shared" si="0"/>
        <v>20.583895787456743</v>
      </c>
      <c r="E22" s="9">
        <f t="shared" si="1"/>
        <v>4.4073424052859677E-54</v>
      </c>
      <c r="F22" s="9">
        <f t="shared" si="2"/>
        <v>0.22867925445371987</v>
      </c>
      <c r="G22" s="9">
        <f t="shared" si="3"/>
        <v>0.27709276629870871</v>
      </c>
      <c r="H22" s="9">
        <v>1.4411214826687275</v>
      </c>
      <c r="I22" s="44">
        <f>B22*0.384017863640684/$E$10</f>
        <v>0.24846422940281157</v>
      </c>
    </row>
    <row r="23" spans="1:9" outlineLevel="1" x14ac:dyDescent="0.2">
      <c r="A23" s="13" t="s">
        <v>15</v>
      </c>
      <c r="B23" s="9">
        <v>0.11980107627495323</v>
      </c>
      <c r="C23" s="9">
        <v>1.087156403438079E-2</v>
      </c>
      <c r="D23" s="36">
        <f t="shared" si="0"/>
        <v>11.019672596885616</v>
      </c>
      <c r="E23" s="9">
        <f t="shared" si="1"/>
        <v>5.9520014989360104E-23</v>
      </c>
      <c r="F23" s="9">
        <f t="shared" si="2"/>
        <v>9.838048823281817E-2</v>
      </c>
      <c r="G23" s="9">
        <f t="shared" si="3"/>
        <v>0.1412216643170883</v>
      </c>
      <c r="H23" s="9">
        <v>1.5906253023981987</v>
      </c>
      <c r="I23" s="45">
        <f>B23*0.455921713957931/$E$10</f>
        <v>0.13974575931942262</v>
      </c>
    </row>
    <row r="24" spans="1:9" outlineLevel="1" x14ac:dyDescent="0.2">
      <c r="A24" s="13" t="s">
        <v>106</v>
      </c>
      <c r="B24" s="9">
        <v>0.22746355003322694</v>
      </c>
      <c r="C24" s="9">
        <v>1.9387483449095091E-2</v>
      </c>
      <c r="D24" s="36">
        <f t="shared" si="0"/>
        <v>11.732494866106192</v>
      </c>
      <c r="E24" s="9">
        <f t="shared" si="1"/>
        <v>3.1943934992418748E-25</v>
      </c>
      <c r="F24" s="9">
        <f t="shared" si="2"/>
        <v>0.18926377538963016</v>
      </c>
      <c r="G24" s="9">
        <f t="shared" si="3"/>
        <v>0.26566332467682369</v>
      </c>
      <c r="H24" s="9">
        <v>1.3990982213966998</v>
      </c>
      <c r="I24" s="45">
        <f>B24*0.239773412201199/$E$10</f>
        <v>0.13954056532595635</v>
      </c>
    </row>
    <row r="25" spans="1:9" outlineLevel="1" x14ac:dyDescent="0.2">
      <c r="A25" s="13" t="s">
        <v>1</v>
      </c>
      <c r="B25" s="9">
        <v>-5.1508573697806259E-2</v>
      </c>
      <c r="C25" s="9">
        <v>1.1842350469082294E-2</v>
      </c>
      <c r="D25" s="46">
        <f t="shared" si="0"/>
        <v>-4.349522827607875</v>
      </c>
      <c r="E25" s="9">
        <f t="shared" si="1"/>
        <v>2.0510728380495833E-5</v>
      </c>
      <c r="F25" s="9">
        <f t="shared" si="2"/>
        <v>-7.4841933097298141E-2</v>
      </c>
      <c r="G25" s="9">
        <f t="shared" si="3"/>
        <v>-2.8175214298314384E-2</v>
      </c>
      <c r="H25" s="9">
        <v>2.2304182835859634</v>
      </c>
      <c r="I25" s="47">
        <f>B25*0.495625462726781/$E$10</f>
        <v>-6.5316179784827455E-2</v>
      </c>
    </row>
    <row r="26" spans="1:9" outlineLevel="1" x14ac:dyDescent="0.2">
      <c r="A26" s="13" t="s">
        <v>2</v>
      </c>
      <c r="B26" s="9">
        <v>6.3923114569778325E-2</v>
      </c>
      <c r="C26" s="9">
        <v>1.6154519625258532E-2</v>
      </c>
      <c r="D26" s="48">
        <f t="shared" si="0"/>
        <v>3.956980216844753</v>
      </c>
      <c r="E26" s="9">
        <f t="shared" si="1"/>
        <v>1.0115458918380161E-4</v>
      </c>
      <c r="F26" s="9">
        <f t="shared" si="2"/>
        <v>3.2093351270135621E-2</v>
      </c>
      <c r="G26" s="9">
        <f t="shared" si="3"/>
        <v>9.5752877869421021E-2</v>
      </c>
      <c r="H26" s="9">
        <v>1.4378807879795787</v>
      </c>
      <c r="I26" s="49">
        <f>B26*0.291719696997068/$E$10</f>
        <v>4.7710209381645809E-2</v>
      </c>
    </row>
    <row r="27" spans="1:9" outlineLevel="1" x14ac:dyDescent="0.2">
      <c r="A27" s="13" t="s">
        <v>3</v>
      </c>
      <c r="B27" s="9">
        <v>0.12803507742482401</v>
      </c>
      <c r="C27" s="9">
        <v>1.3744978512441924E-2</v>
      </c>
      <c r="D27" s="36">
        <f t="shared" si="0"/>
        <v>9.3150438401141873</v>
      </c>
      <c r="E27" s="9">
        <f t="shared" si="1"/>
        <v>1.023509250403169E-17</v>
      </c>
      <c r="F27" s="9">
        <f t="shared" si="2"/>
        <v>0.10095290953877646</v>
      </c>
      <c r="G27" s="9">
        <f t="shared" si="3"/>
        <v>0.15511724531087157</v>
      </c>
      <c r="H27" s="9">
        <v>1.8038244190366248</v>
      </c>
      <c r="I27" s="50">
        <f>B27*0.384017863640684/$E$10</f>
        <v>0.12579634912015034</v>
      </c>
    </row>
    <row r="28" spans="1:9" outlineLevel="1" x14ac:dyDescent="0.2">
      <c r="A28" s="13" t="s">
        <v>4</v>
      </c>
      <c r="B28" s="9">
        <v>-0.22373952430763569</v>
      </c>
      <c r="C28" s="9">
        <v>1.8326932820391842E-2</v>
      </c>
      <c r="D28" s="35">
        <f t="shared" si="0"/>
        <v>-12.208236178979565</v>
      </c>
      <c r="E28" s="9">
        <f t="shared" si="1"/>
        <v>9.3376353312702362E-27</v>
      </c>
      <c r="F28" s="9">
        <f t="shared" si="2"/>
        <v>-0.25984966235033158</v>
      </c>
      <c r="G28" s="9">
        <f t="shared" si="3"/>
        <v>-0.1876293862649398</v>
      </c>
      <c r="H28" s="9">
        <v>1.4807747944410183</v>
      </c>
      <c r="I28" s="51">
        <f>B28*0.260947463860013/$E$10</f>
        <v>-0.14937689650487648</v>
      </c>
    </row>
    <row r="29" spans="1:9" outlineLevel="1" x14ac:dyDescent="0.2">
      <c r="A29" s="13" t="s">
        <v>5</v>
      </c>
      <c r="B29" s="9">
        <v>-0.11667133170151438</v>
      </c>
      <c r="C29" s="9">
        <v>1.9590168964574883E-2</v>
      </c>
      <c r="D29" s="52">
        <f t="shared" si="0"/>
        <v>-5.9556061978072989</v>
      </c>
      <c r="E29" s="9">
        <f t="shared" si="1"/>
        <v>9.6240237443136486E-9</v>
      </c>
      <c r="F29" s="9">
        <f t="shared" si="2"/>
        <v>-0.15527046405624362</v>
      </c>
      <c r="G29" s="9">
        <f t="shared" si="3"/>
        <v>-7.8072199346785137E-2</v>
      </c>
      <c r="H29" s="9">
        <v>1.2487563864083659</v>
      </c>
      <c r="I29" s="53">
        <f>B29*0.224181123293528/$E$10</f>
        <v>-6.6919214935878935E-2</v>
      </c>
    </row>
    <row r="30" spans="1:9" x14ac:dyDescent="0.2">
      <c r="A30" s="20"/>
    </row>
    <row r="31" spans="1:9" x14ac:dyDescent="0.2">
      <c r="A31" s="6" t="s">
        <v>227</v>
      </c>
    </row>
    <row r="32" spans="1:9" ht="10.8" hidden="1" outlineLevel="1" thickBot="1" x14ac:dyDescent="0.25">
      <c r="A32" s="14" t="s">
        <v>109</v>
      </c>
      <c r="B32" s="8" t="s">
        <v>113</v>
      </c>
      <c r="C32" s="8" t="s">
        <v>114</v>
      </c>
      <c r="D32" s="8" t="s">
        <v>115</v>
      </c>
      <c r="E32" s="8" t="s">
        <v>116</v>
      </c>
      <c r="F32" s="8" t="s">
        <v>102</v>
      </c>
      <c r="G32" s="7"/>
      <c r="H32" s="7"/>
      <c r="I32" s="8" t="s">
        <v>117</v>
      </c>
    </row>
    <row r="33" spans="1:9" hidden="1" outlineLevel="1" x14ac:dyDescent="0.2">
      <c r="A33" s="1" t="s">
        <v>110</v>
      </c>
      <c r="B33" s="10">
        <v>15</v>
      </c>
      <c r="C33" s="9">
        <f>C35 - C34</f>
        <v>36.557155076915649</v>
      </c>
      <c r="D33" s="9">
        <f>C33/B33</f>
        <v>2.4371436717943764</v>
      </c>
      <c r="E33" s="9">
        <f>D33/D34</f>
        <v>644.04813134715755</v>
      </c>
      <c r="F33" s="9">
        <f>FDIST(E33,15,230)</f>
        <v>1.9691707281487175E-178</v>
      </c>
      <c r="I33" s="9">
        <v>9.5373906141054405</v>
      </c>
    </row>
    <row r="34" spans="1:9" hidden="1" outlineLevel="1" x14ac:dyDescent="0.2">
      <c r="A34" s="1" t="s">
        <v>111</v>
      </c>
      <c r="B34" s="10">
        <v>230</v>
      </c>
      <c r="C34" s="9">
        <v>0.87034340638519803</v>
      </c>
      <c r="D34" s="15">
        <f>C34/B34</f>
        <v>3.7841017668921654E-3</v>
      </c>
    </row>
    <row r="35" spans="1:9" hidden="1" outlineLevel="1" x14ac:dyDescent="0.2">
      <c r="A35" s="1" t="s">
        <v>112</v>
      </c>
      <c r="B35" s="10">
        <f>B33 + B34</f>
        <v>245</v>
      </c>
      <c r="C35" s="9">
        <v>37.427498483300845</v>
      </c>
    </row>
    <row r="36" spans="1:9" collapsed="1" x14ac:dyDescent="0.2">
      <c r="A36" s="20"/>
    </row>
    <row r="37" spans="1:9" x14ac:dyDescent="0.2">
      <c r="A37" s="6" t="s">
        <v>228</v>
      </c>
    </row>
    <row r="38" spans="1:9" ht="10.8" outlineLevel="1" thickBot="1" x14ac:dyDescent="0.25">
      <c r="A38" s="7"/>
      <c r="B38" s="8" t="s">
        <v>121</v>
      </c>
      <c r="C38" s="8" t="s">
        <v>122</v>
      </c>
      <c r="D38" s="8" t="s">
        <v>123</v>
      </c>
      <c r="E38" s="8" t="s">
        <v>124</v>
      </c>
      <c r="F38" s="8" t="s">
        <v>125</v>
      </c>
      <c r="G38" s="8" t="s">
        <v>119</v>
      </c>
      <c r="H38" s="8" t="s">
        <v>126</v>
      </c>
      <c r="I38" s="7"/>
    </row>
    <row r="39" spans="1:9" outlineLevel="1" x14ac:dyDescent="0.2">
      <c r="A39" s="1" t="s">
        <v>120</v>
      </c>
      <c r="B39" s="9">
        <v>-5.4157220713422269E-16</v>
      </c>
      <c r="C39" s="9">
        <v>5.9480932463850111E-2</v>
      </c>
      <c r="D39" s="9">
        <v>4.4377095487326032E-2</v>
      </c>
      <c r="E39" s="9">
        <v>-0.18456904913038308</v>
      </c>
      <c r="F39" s="9">
        <v>0.26109473537928096</v>
      </c>
      <c r="G39" s="11">
        <v>4.6379050609710488E-3</v>
      </c>
      <c r="H39" s="16" t="s">
        <v>127</v>
      </c>
    </row>
    <row r="40" spans="1:9" outlineLevel="1" x14ac:dyDescent="0.2"/>
    <row r="41" spans="1:9" x14ac:dyDescent="0.2">
      <c r="A41" s="20"/>
    </row>
    <row r="42" spans="1:9" x14ac:dyDescent="0.2">
      <c r="A42" s="6" t="s">
        <v>229</v>
      </c>
    </row>
    <row r="43" spans="1:9" ht="10.8" hidden="1" outlineLevel="1" thickBot="1" x14ac:dyDescent="0.25">
      <c r="A43" s="17" t="s">
        <v>98</v>
      </c>
      <c r="B43" s="7" t="s">
        <v>129</v>
      </c>
    </row>
    <row r="44" spans="1:9" ht="10.8" hidden="1" outlineLevel="1" thickBot="1" x14ac:dyDescent="0.25">
      <c r="A44" s="16" t="s">
        <v>105</v>
      </c>
      <c r="B44" s="18">
        <v>1</v>
      </c>
      <c r="C44" s="19" t="s">
        <v>130</v>
      </c>
    </row>
    <row r="45" spans="1:9" ht="10.8" hidden="1" outlineLevel="1" thickBot="1" x14ac:dyDescent="0.25">
      <c r="A45" s="16" t="s">
        <v>76</v>
      </c>
      <c r="B45" s="18">
        <v>0.85991617575897283</v>
      </c>
      <c r="C45" s="18">
        <v>1</v>
      </c>
      <c r="D45" s="19" t="s">
        <v>131</v>
      </c>
    </row>
    <row r="46" spans="1:9" ht="10.8" hidden="1" outlineLevel="1" thickBot="1" x14ac:dyDescent="0.25">
      <c r="A46" s="16" t="s">
        <v>77</v>
      </c>
      <c r="B46" s="18">
        <v>-0.88086900845924843</v>
      </c>
      <c r="C46" s="54">
        <v>-0.99384054218088136</v>
      </c>
      <c r="D46" s="18">
        <v>1</v>
      </c>
      <c r="E46" s="19" t="s">
        <v>132</v>
      </c>
    </row>
    <row r="47" spans="1:9" ht="10.8" hidden="1" outlineLevel="1" thickBot="1" x14ac:dyDescent="0.25">
      <c r="A47" s="16" t="s">
        <v>20</v>
      </c>
      <c r="B47" s="18">
        <v>-9.1631021086630751E-2</v>
      </c>
      <c r="C47" s="55">
        <v>0.13782504671771789</v>
      </c>
      <c r="D47" s="56">
        <v>-0.15877250853652941</v>
      </c>
      <c r="E47" s="18">
        <v>1</v>
      </c>
      <c r="F47" s="19" t="s">
        <v>133</v>
      </c>
    </row>
    <row r="48" spans="1:9" ht="10.8" hidden="1" outlineLevel="1" thickBot="1" x14ac:dyDescent="0.25">
      <c r="A48" s="16" t="s">
        <v>21</v>
      </c>
      <c r="B48" s="18">
        <v>-0.12328073184498561</v>
      </c>
      <c r="C48" s="57">
        <v>0.14765314844060842</v>
      </c>
      <c r="D48" s="58">
        <v>-0.16812515520037113</v>
      </c>
      <c r="E48" s="59">
        <v>0.72085921264568198</v>
      </c>
      <c r="F48" s="18">
        <v>1</v>
      </c>
      <c r="G48" s="19" t="s">
        <v>134</v>
      </c>
    </row>
    <row r="49" spans="1:17" ht="10.8" hidden="1" outlineLevel="1" thickBot="1" x14ac:dyDescent="0.25">
      <c r="A49" s="16" t="s">
        <v>22</v>
      </c>
      <c r="B49" s="18">
        <v>-0.14987828452386229</v>
      </c>
      <c r="C49" s="60">
        <v>3.9684420674164125E-2</v>
      </c>
      <c r="D49" s="61">
        <v>-3.9965933813417023E-2</v>
      </c>
      <c r="E49" s="62">
        <v>0.49677444862895981</v>
      </c>
      <c r="F49" s="63">
        <v>0.50201473748952696</v>
      </c>
      <c r="G49" s="18">
        <v>1</v>
      </c>
      <c r="H49" s="19" t="s">
        <v>135</v>
      </c>
    </row>
    <row r="50" spans="1:17" ht="10.8" hidden="1" outlineLevel="1" thickBot="1" x14ac:dyDescent="0.25">
      <c r="A50" s="16" t="s">
        <v>12</v>
      </c>
      <c r="B50" s="18">
        <v>-0.17219147677469795</v>
      </c>
      <c r="C50" s="64">
        <v>7.9419145371228319E-3</v>
      </c>
      <c r="D50" s="64">
        <v>5.1691213313932787E-3</v>
      </c>
      <c r="E50" s="65">
        <v>8.0996297146707516E-2</v>
      </c>
      <c r="F50" s="66">
        <v>0.10282412977739955</v>
      </c>
      <c r="G50" s="67">
        <v>2.5377455196428755E-2</v>
      </c>
      <c r="H50" s="18">
        <v>1</v>
      </c>
      <c r="I50" s="19" t="s">
        <v>136</v>
      </c>
    </row>
    <row r="51" spans="1:17" ht="10.8" hidden="1" outlineLevel="1" thickBot="1" x14ac:dyDescent="0.25">
      <c r="A51" s="16" t="s">
        <v>13</v>
      </c>
      <c r="B51" s="18">
        <v>-0.14267515409669748</v>
      </c>
      <c r="C51" s="68">
        <v>-1.2976580977104083E-2</v>
      </c>
      <c r="D51" s="67">
        <v>2.2537258655525798E-2</v>
      </c>
      <c r="E51" s="69">
        <v>-0.10127121203311655</v>
      </c>
      <c r="F51" s="70">
        <v>-2.7948219293495329E-2</v>
      </c>
      <c r="G51" s="64">
        <v>5.9787786197963216E-3</v>
      </c>
      <c r="H51" s="71">
        <v>0.32808561023790028</v>
      </c>
      <c r="I51" s="18">
        <v>1</v>
      </c>
      <c r="J51" s="19" t="s">
        <v>137</v>
      </c>
    </row>
    <row r="52" spans="1:17" ht="10.8" hidden="1" outlineLevel="1" thickBot="1" x14ac:dyDescent="0.25">
      <c r="A52" s="16" t="s">
        <v>14</v>
      </c>
      <c r="B52" s="18">
        <v>-0.11975579782843801</v>
      </c>
      <c r="C52" s="72">
        <v>7.1717093718692268E-2</v>
      </c>
      <c r="D52" s="73">
        <v>-6.3118451118468227E-2</v>
      </c>
      <c r="E52" s="74">
        <v>4.6774200351116721E-2</v>
      </c>
      <c r="F52" s="75">
        <v>5.7911820077271935E-2</v>
      </c>
      <c r="G52" s="74">
        <v>5.4297220997570089E-2</v>
      </c>
      <c r="H52" s="76">
        <v>0.37149840087022296</v>
      </c>
      <c r="I52" s="77">
        <v>0.38369900402255941</v>
      </c>
      <c r="J52" s="18">
        <v>1</v>
      </c>
      <c r="K52" s="19" t="s">
        <v>138</v>
      </c>
    </row>
    <row r="53" spans="1:17" ht="10.8" hidden="1" outlineLevel="1" thickBot="1" x14ac:dyDescent="0.25">
      <c r="A53" s="16" t="s">
        <v>15</v>
      </c>
      <c r="B53" s="18">
        <v>-0.16639168839876453</v>
      </c>
      <c r="C53" s="67">
        <v>2.2063543006754196E-2</v>
      </c>
      <c r="D53" s="78">
        <v>-1.9424358439843217E-2</v>
      </c>
      <c r="E53" s="65">
        <v>8.0912135753437309E-2</v>
      </c>
      <c r="F53" s="65">
        <v>8.0549755027787759E-2</v>
      </c>
      <c r="G53" s="61">
        <v>-4.249609813374499E-2</v>
      </c>
      <c r="H53" s="79">
        <v>0.42491954320940734</v>
      </c>
      <c r="I53" s="80">
        <v>0.41913361901961105</v>
      </c>
      <c r="J53" s="81">
        <v>0.46368135738551364</v>
      </c>
      <c r="K53" s="18">
        <v>1</v>
      </c>
      <c r="L53" s="19" t="s">
        <v>139</v>
      </c>
    </row>
    <row r="54" spans="1:17" ht="10.8" hidden="1" outlineLevel="1" thickBot="1" x14ac:dyDescent="0.25">
      <c r="A54" s="16" t="s">
        <v>106</v>
      </c>
      <c r="B54" s="18">
        <v>-4.7408612655969261E-2</v>
      </c>
      <c r="C54" s="82">
        <v>8.4083319138879259E-2</v>
      </c>
      <c r="D54" s="69">
        <v>-0.10014698140415358</v>
      </c>
      <c r="E54" s="80">
        <v>0.41967936917244653</v>
      </c>
      <c r="F54" s="80">
        <v>0.41522565591763166</v>
      </c>
      <c r="G54" s="83">
        <v>0.34279946259012484</v>
      </c>
      <c r="H54" s="68">
        <v>-1.0760456252970946E-2</v>
      </c>
      <c r="I54" s="64">
        <v>5.7986737571216326E-3</v>
      </c>
      <c r="J54" s="66">
        <v>0.10668014777274759</v>
      </c>
      <c r="K54" s="66">
        <v>0.10584341035543704</v>
      </c>
      <c r="L54" s="18">
        <v>1</v>
      </c>
      <c r="M54" s="19" t="s">
        <v>140</v>
      </c>
    </row>
    <row r="55" spans="1:17" ht="10.8" hidden="1" outlineLevel="1" thickBot="1" x14ac:dyDescent="0.25">
      <c r="A55" s="16" t="s">
        <v>1</v>
      </c>
      <c r="B55" s="18">
        <v>-0.29894612090676664</v>
      </c>
      <c r="C55" s="78">
        <v>-2.7650698873012733E-2</v>
      </c>
      <c r="D55" s="84">
        <v>3.1974429350702722E-2</v>
      </c>
      <c r="E55" s="66">
        <v>0.10652957440454221</v>
      </c>
      <c r="F55" s="85">
        <v>0.21393769935228488</v>
      </c>
      <c r="G55" s="86">
        <v>-6.3948040584426463E-2</v>
      </c>
      <c r="H55" s="64">
        <v>9.3046881513315894E-4</v>
      </c>
      <c r="I55" s="87">
        <v>-7.409538652202112E-2</v>
      </c>
      <c r="J55" s="78">
        <v>-2.4871097489716384E-2</v>
      </c>
      <c r="K55" s="88">
        <v>1.4623546054747758E-2</v>
      </c>
      <c r="L55" s="70">
        <v>-3.2986980592619009E-2</v>
      </c>
      <c r="M55" s="18">
        <v>1</v>
      </c>
      <c r="N55" s="19" t="s">
        <v>141</v>
      </c>
    </row>
    <row r="56" spans="1:17" ht="10.8" hidden="1" outlineLevel="1" thickBot="1" x14ac:dyDescent="0.25">
      <c r="A56" s="16" t="s">
        <v>2</v>
      </c>
      <c r="B56" s="18">
        <v>-0.15688562558786745</v>
      </c>
      <c r="C56" s="89">
        <v>-7.2953669639703187E-3</v>
      </c>
      <c r="D56" s="88">
        <v>1.2656303205750669E-2</v>
      </c>
      <c r="E56" s="90">
        <v>-9.3310970930297152E-2</v>
      </c>
      <c r="F56" s="68">
        <v>-1.7209960000263362E-2</v>
      </c>
      <c r="G56" s="67">
        <v>2.5633186543358038E-2</v>
      </c>
      <c r="H56" s="90">
        <v>-9.447651029736788E-2</v>
      </c>
      <c r="I56" s="88">
        <v>9.924556214567044E-3</v>
      </c>
      <c r="J56" s="64">
        <v>9.1655876103951418E-3</v>
      </c>
      <c r="K56" s="86">
        <v>-6.4288754254806832E-2</v>
      </c>
      <c r="L56" s="70">
        <v>-3.3850543929631258E-2</v>
      </c>
      <c r="M56" s="91">
        <v>0.45819681111613925</v>
      </c>
      <c r="N56" s="18">
        <v>1</v>
      </c>
      <c r="O56" s="19" t="s">
        <v>142</v>
      </c>
    </row>
    <row r="57" spans="1:17" ht="10.8" hidden="1" outlineLevel="1" thickBot="1" x14ac:dyDescent="0.25">
      <c r="A57" s="16" t="s">
        <v>3</v>
      </c>
      <c r="B57" s="18">
        <v>-0.27945442934661324</v>
      </c>
      <c r="C57" s="92">
        <v>-0.14455739116131552</v>
      </c>
      <c r="D57" s="55">
        <v>0.1363880744669056</v>
      </c>
      <c r="E57" s="93">
        <v>-0.14083294485304154</v>
      </c>
      <c r="F57" s="68">
        <v>-1.0846409228667343E-2</v>
      </c>
      <c r="G57" s="89">
        <v>-6.7193585051081805E-4</v>
      </c>
      <c r="H57" s="67">
        <v>2.7271340134598594E-2</v>
      </c>
      <c r="I57" s="89">
        <v>-7.6721945638164183E-3</v>
      </c>
      <c r="J57" s="84">
        <v>3.3404821624878775E-2</v>
      </c>
      <c r="K57" s="86">
        <v>-6.5071767454487589E-2</v>
      </c>
      <c r="L57" s="89">
        <v>-8.6668614542719027E-3</v>
      </c>
      <c r="M57" s="94">
        <v>0.53873063766601081</v>
      </c>
      <c r="N57" s="80">
        <v>0.4186433352123089</v>
      </c>
      <c r="O57" s="18">
        <v>1</v>
      </c>
      <c r="P57" s="19" t="s">
        <v>143</v>
      </c>
    </row>
    <row r="58" spans="1:17" ht="10.8" hidden="1" outlineLevel="1" thickBot="1" x14ac:dyDescent="0.25">
      <c r="A58" s="16" t="s">
        <v>4</v>
      </c>
      <c r="B58" s="18">
        <v>-0.10872487549273931</v>
      </c>
      <c r="C58" s="84">
        <v>3.3607690686245591E-2</v>
      </c>
      <c r="D58" s="61">
        <v>-4.4217446976170471E-2</v>
      </c>
      <c r="E58" s="95">
        <v>9.7593659369127339E-2</v>
      </c>
      <c r="F58" s="96">
        <v>0.17473547869599965</v>
      </c>
      <c r="G58" s="60">
        <v>4.1386487116279007E-2</v>
      </c>
      <c r="H58" s="97">
        <v>-0.17694151212251968</v>
      </c>
      <c r="I58" s="70">
        <v>-3.3970471604555477E-2</v>
      </c>
      <c r="J58" s="78">
        <v>-2.7502265360115512E-2</v>
      </c>
      <c r="K58" s="87">
        <v>-7.8163250744281501E-2</v>
      </c>
      <c r="L58" s="98">
        <v>-8.5280405506130086E-2</v>
      </c>
      <c r="M58" s="99">
        <v>0.46843317333957957</v>
      </c>
      <c r="N58" s="100">
        <v>0.31977377860470141</v>
      </c>
      <c r="O58" s="101">
        <v>0.34720518576711445</v>
      </c>
      <c r="P58" s="18">
        <v>1</v>
      </c>
      <c r="Q58" s="19" t="s">
        <v>144</v>
      </c>
    </row>
    <row r="59" spans="1:17" hidden="1" outlineLevel="1" x14ac:dyDescent="0.2">
      <c r="A59" s="16" t="s">
        <v>5</v>
      </c>
      <c r="B59" s="18">
        <v>-0.13313448837094344</v>
      </c>
      <c r="C59" s="78">
        <v>-2.3388816990207277E-2</v>
      </c>
      <c r="D59" s="67">
        <v>2.3144711086218964E-2</v>
      </c>
      <c r="E59" s="87">
        <v>-7.3095197954095956E-2</v>
      </c>
      <c r="F59" s="86">
        <v>-6.9075651459690468E-2</v>
      </c>
      <c r="G59" s="102">
        <v>-4.7787252867715589E-2</v>
      </c>
      <c r="H59" s="78">
        <v>-2.0646270050808171E-2</v>
      </c>
      <c r="I59" s="60">
        <v>4.1597101481945287E-2</v>
      </c>
      <c r="J59" s="64">
        <v>8.3778036635318784E-3</v>
      </c>
      <c r="K59" s="74">
        <v>5.0594702173054201E-2</v>
      </c>
      <c r="L59" s="89">
        <v>-9.2335904798820038E-3</v>
      </c>
      <c r="M59" s="103">
        <v>0.36423335542316126</v>
      </c>
      <c r="N59" s="104">
        <v>0.28189950936362917</v>
      </c>
      <c r="O59" s="71">
        <v>0.33054463327946015</v>
      </c>
      <c r="P59" s="105">
        <v>0.23369289082837674</v>
      </c>
      <c r="Q59" s="18">
        <v>1</v>
      </c>
    </row>
    <row r="60" spans="1:17" hidden="1" outlineLevel="1" x14ac:dyDescent="0.2">
      <c r="A60" s="1" t="s">
        <v>145</v>
      </c>
      <c r="C60" s="106"/>
    </row>
    <row r="61" spans="1:17" hidden="1" outlineLevel="1" x14ac:dyDescent="0.2">
      <c r="A61" s="1" t="s">
        <v>146</v>
      </c>
      <c r="C61" s="106"/>
    </row>
    <row r="62" spans="1:17" hidden="1" outlineLevel="1" x14ac:dyDescent="0.2">
      <c r="A62" s="1" t="s">
        <v>147</v>
      </c>
      <c r="C62" s="106"/>
    </row>
    <row r="63" spans="1:17" collapsed="1" x14ac:dyDescent="0.2">
      <c r="A63" s="20"/>
    </row>
    <row r="64" spans="1:17" x14ac:dyDescent="0.2">
      <c r="A64" s="6" t="s">
        <v>148</v>
      </c>
    </row>
    <row r="65" outlineLevel="1" x14ac:dyDescent="0.2"/>
    <row r="66" outlineLevel="1" x14ac:dyDescent="0.2"/>
    <row r="67" outlineLevel="1" x14ac:dyDescent="0.2"/>
    <row r="68" outlineLevel="1" x14ac:dyDescent="0.2"/>
    <row r="69" outlineLevel="1" x14ac:dyDescent="0.2"/>
    <row r="70" outlineLevel="1" x14ac:dyDescent="0.2"/>
    <row r="71" outlineLevel="1" x14ac:dyDescent="0.2"/>
    <row r="72" outlineLevel="1" x14ac:dyDescent="0.2"/>
    <row r="73" outlineLevel="1" x14ac:dyDescent="0.2"/>
    <row r="74" outlineLevel="1" x14ac:dyDescent="0.2"/>
    <row r="75" outlineLevel="1" x14ac:dyDescent="0.2"/>
    <row r="76" outlineLevel="1" x14ac:dyDescent="0.2"/>
    <row r="77" outlineLevel="1" x14ac:dyDescent="0.2"/>
    <row r="78" outlineLevel="1" x14ac:dyDescent="0.2"/>
    <row r="79" outlineLevel="1" x14ac:dyDescent="0.2"/>
    <row r="80" outlineLevel="1" x14ac:dyDescent="0.2"/>
    <row r="81" spans="1:1" outlineLevel="1" x14ac:dyDescent="0.2"/>
    <row r="82" spans="1:1" outlineLevel="1" x14ac:dyDescent="0.2"/>
    <row r="83" spans="1:1" outlineLevel="1" x14ac:dyDescent="0.2"/>
    <row r="84" spans="1:1" outlineLevel="1" x14ac:dyDescent="0.2"/>
    <row r="85" spans="1:1" x14ac:dyDescent="0.2">
      <c r="A85" s="33"/>
    </row>
    <row r="86" spans="1:1" x14ac:dyDescent="0.2">
      <c r="A86" s="6" t="s">
        <v>150</v>
      </c>
    </row>
    <row r="87" spans="1:1" outlineLevel="1" x14ac:dyDescent="0.2"/>
    <row r="88" spans="1:1" outlineLevel="1" x14ac:dyDescent="0.2"/>
    <row r="89" spans="1:1" outlineLevel="1" x14ac:dyDescent="0.2"/>
    <row r="90" spans="1:1" outlineLevel="1" x14ac:dyDescent="0.2"/>
    <row r="91" spans="1:1" outlineLevel="1" x14ac:dyDescent="0.2"/>
    <row r="92" spans="1:1" outlineLevel="1" x14ac:dyDescent="0.2"/>
    <row r="93" spans="1:1" outlineLevel="1" x14ac:dyDescent="0.2"/>
    <row r="94" spans="1:1" outlineLevel="1" x14ac:dyDescent="0.2"/>
    <row r="95" spans="1:1" outlineLevel="1" x14ac:dyDescent="0.2"/>
    <row r="96" spans="1:1" outlineLevel="1" x14ac:dyDescent="0.2"/>
    <row r="97" spans="1:1" outlineLevel="1" x14ac:dyDescent="0.2"/>
    <row r="98" spans="1:1" outlineLevel="1" x14ac:dyDescent="0.2"/>
    <row r="99" spans="1:1" outlineLevel="1" x14ac:dyDescent="0.2"/>
    <row r="100" spans="1:1" outlineLevel="1" x14ac:dyDescent="0.2"/>
    <row r="101" spans="1:1" outlineLevel="1" x14ac:dyDescent="0.2"/>
    <row r="102" spans="1:1" outlineLevel="1" x14ac:dyDescent="0.2"/>
    <row r="103" spans="1:1" outlineLevel="1" x14ac:dyDescent="0.2"/>
    <row r="104" spans="1:1" outlineLevel="1" x14ac:dyDescent="0.2"/>
    <row r="105" spans="1:1" outlineLevel="1" x14ac:dyDescent="0.2"/>
    <row r="106" spans="1:1" outlineLevel="1" x14ac:dyDescent="0.2"/>
    <row r="107" spans="1:1" x14ac:dyDescent="0.2">
      <c r="A107" s="33"/>
    </row>
    <row r="108" spans="1:1" x14ac:dyDescent="0.2">
      <c r="A108" s="6" t="s">
        <v>151</v>
      </c>
    </row>
    <row r="109" spans="1:1" outlineLevel="1" x14ac:dyDescent="0.2"/>
    <row r="110" spans="1:1" outlineLevel="1" x14ac:dyDescent="0.2"/>
    <row r="111" spans="1:1" outlineLevel="1" x14ac:dyDescent="0.2"/>
    <row r="112" spans="1:1" outlineLevel="1" x14ac:dyDescent="0.2"/>
    <row r="113" outlineLevel="1" x14ac:dyDescent="0.2"/>
    <row r="114" outlineLevel="1" x14ac:dyDescent="0.2"/>
    <row r="115" outlineLevel="1" x14ac:dyDescent="0.2"/>
    <row r="116" outlineLevel="1" x14ac:dyDescent="0.2"/>
    <row r="117" outlineLevel="1" x14ac:dyDescent="0.2"/>
    <row r="118" outlineLevel="1" x14ac:dyDescent="0.2"/>
    <row r="119" outlineLevel="1" x14ac:dyDescent="0.2"/>
    <row r="120" outlineLevel="1" x14ac:dyDescent="0.2"/>
    <row r="121" outlineLevel="1" x14ac:dyDescent="0.2"/>
    <row r="122" outlineLevel="1" x14ac:dyDescent="0.2"/>
    <row r="123" outlineLevel="1" x14ac:dyDescent="0.2"/>
    <row r="124" outlineLevel="1" x14ac:dyDescent="0.2"/>
    <row r="125" outlineLevel="1" x14ac:dyDescent="0.2"/>
    <row r="126" outlineLevel="1" x14ac:dyDescent="0.2"/>
    <row r="127" outlineLevel="1" x14ac:dyDescent="0.2"/>
    <row r="128" outlineLevel="1" x14ac:dyDescent="0.2"/>
    <row r="129" spans="1:1" x14ac:dyDescent="0.2">
      <c r="A129" s="33"/>
    </row>
    <row r="130" spans="1:1" x14ac:dyDescent="0.2">
      <c r="A130" s="6" t="s">
        <v>152</v>
      </c>
    </row>
    <row r="131" spans="1:1" outlineLevel="1" x14ac:dyDescent="0.2"/>
    <row r="132" spans="1:1" outlineLevel="1" x14ac:dyDescent="0.2"/>
    <row r="133" spans="1:1" outlineLevel="1" x14ac:dyDescent="0.2"/>
    <row r="134" spans="1:1" outlineLevel="1" x14ac:dyDescent="0.2"/>
    <row r="135" spans="1:1" outlineLevel="1" x14ac:dyDescent="0.2"/>
    <row r="136" spans="1:1" outlineLevel="1" x14ac:dyDescent="0.2"/>
    <row r="137" spans="1:1" outlineLevel="1" x14ac:dyDescent="0.2"/>
    <row r="138" spans="1:1" outlineLevel="1" x14ac:dyDescent="0.2"/>
    <row r="139" spans="1:1" outlineLevel="1" x14ac:dyDescent="0.2"/>
    <row r="140" spans="1:1" outlineLevel="1" x14ac:dyDescent="0.2"/>
    <row r="141" spans="1:1" outlineLevel="1" x14ac:dyDescent="0.2"/>
    <row r="142" spans="1:1" outlineLevel="1" x14ac:dyDescent="0.2"/>
    <row r="143" spans="1:1" outlineLevel="1" x14ac:dyDescent="0.2"/>
    <row r="144" spans="1:1" outlineLevel="1" x14ac:dyDescent="0.2"/>
    <row r="145" spans="1:1" outlineLevel="1" x14ac:dyDescent="0.2"/>
    <row r="146" spans="1:1" outlineLevel="1" x14ac:dyDescent="0.2"/>
    <row r="147" spans="1:1" outlineLevel="1" x14ac:dyDescent="0.2"/>
    <row r="148" spans="1:1" outlineLevel="1" x14ac:dyDescent="0.2"/>
    <row r="149" spans="1:1" outlineLevel="1" x14ac:dyDescent="0.2"/>
    <row r="150" spans="1:1" outlineLevel="1" x14ac:dyDescent="0.2"/>
    <row r="151" spans="1:1" x14ac:dyDescent="0.2">
      <c r="A151" s="33"/>
    </row>
    <row r="152" spans="1:1" x14ac:dyDescent="0.2">
      <c r="A152" s="6" t="s">
        <v>153</v>
      </c>
    </row>
    <row r="153" spans="1:1" outlineLevel="1" x14ac:dyDescent="0.2"/>
    <row r="154" spans="1:1" outlineLevel="1" x14ac:dyDescent="0.2"/>
    <row r="155" spans="1:1" outlineLevel="1" x14ac:dyDescent="0.2"/>
    <row r="156" spans="1:1" outlineLevel="1" x14ac:dyDescent="0.2"/>
    <row r="157" spans="1:1" outlineLevel="1" x14ac:dyDescent="0.2"/>
    <row r="158" spans="1:1" outlineLevel="1" x14ac:dyDescent="0.2"/>
    <row r="159" spans="1:1" outlineLevel="1" x14ac:dyDescent="0.2"/>
    <row r="160" spans="1:1" outlineLevel="1" x14ac:dyDescent="0.2"/>
    <row r="161" spans="1:1" outlineLevel="1" x14ac:dyDescent="0.2"/>
    <row r="162" spans="1:1" outlineLevel="1" x14ac:dyDescent="0.2"/>
    <row r="163" spans="1:1" outlineLevel="1" x14ac:dyDescent="0.2"/>
    <row r="164" spans="1:1" outlineLevel="1" x14ac:dyDescent="0.2"/>
    <row r="165" spans="1:1" outlineLevel="1" x14ac:dyDescent="0.2"/>
    <row r="166" spans="1:1" outlineLevel="1" x14ac:dyDescent="0.2"/>
    <row r="167" spans="1:1" outlineLevel="1" x14ac:dyDescent="0.2"/>
    <row r="168" spans="1:1" outlineLevel="1" x14ac:dyDescent="0.2"/>
    <row r="169" spans="1:1" outlineLevel="1" x14ac:dyDescent="0.2"/>
    <row r="170" spans="1:1" outlineLevel="1" x14ac:dyDescent="0.2"/>
    <row r="171" spans="1:1" outlineLevel="1" x14ac:dyDescent="0.2"/>
    <row r="172" spans="1:1" outlineLevel="1" x14ac:dyDescent="0.2"/>
    <row r="173" spans="1:1" x14ac:dyDescent="0.2">
      <c r="A173" s="33"/>
    </row>
    <row r="174" spans="1:1" x14ac:dyDescent="0.2">
      <c r="A174" s="6" t="s">
        <v>154</v>
      </c>
    </row>
    <row r="175" spans="1:1" hidden="1" outlineLevel="1" x14ac:dyDescent="0.2"/>
    <row r="176" spans="1:1" hidden="1" outlineLevel="1" x14ac:dyDescent="0.2">
      <c r="A176" s="22" t="s">
        <v>155</v>
      </c>
    </row>
    <row r="177" hidden="1" outlineLevel="1" x14ac:dyDescent="0.2"/>
    <row r="178" hidden="1" outlineLevel="1" x14ac:dyDescent="0.2"/>
    <row r="179" hidden="1" outlineLevel="1" x14ac:dyDescent="0.2"/>
    <row r="180" hidden="1" outlineLevel="1" x14ac:dyDescent="0.2"/>
    <row r="181" hidden="1" outlineLevel="1" x14ac:dyDescent="0.2"/>
    <row r="182" hidden="1" outlineLevel="1" x14ac:dyDescent="0.2"/>
    <row r="183" hidden="1" outlineLevel="1" x14ac:dyDescent="0.2"/>
    <row r="184" hidden="1" outlineLevel="1" x14ac:dyDescent="0.2"/>
    <row r="185" hidden="1" outlineLevel="1" x14ac:dyDescent="0.2"/>
    <row r="186" hidden="1" outlineLevel="1" x14ac:dyDescent="0.2"/>
    <row r="187" hidden="1" outlineLevel="1" x14ac:dyDescent="0.2"/>
    <row r="188" hidden="1" outlineLevel="1" x14ac:dyDescent="0.2"/>
    <row r="189" hidden="1" outlineLevel="1" x14ac:dyDescent="0.2"/>
    <row r="190" hidden="1" outlineLevel="1" x14ac:dyDescent="0.2"/>
    <row r="191" hidden="1" outlineLevel="1" x14ac:dyDescent="0.2"/>
    <row r="192" hidden="1" outlineLevel="1" x14ac:dyDescent="0.2"/>
    <row r="193" spans="1:1" hidden="1" outlineLevel="1" x14ac:dyDescent="0.2"/>
    <row r="194" spans="1:1" hidden="1" outlineLevel="1" x14ac:dyDescent="0.2"/>
    <row r="195" spans="1:1" hidden="1" outlineLevel="1" x14ac:dyDescent="0.2"/>
    <row r="196" spans="1:1" hidden="1" outlineLevel="1" x14ac:dyDescent="0.2"/>
    <row r="197" spans="1:1" hidden="1" outlineLevel="1" x14ac:dyDescent="0.2"/>
    <row r="198" spans="1:1" hidden="1" outlineLevel="1" x14ac:dyDescent="0.2">
      <c r="A198" s="22" t="s">
        <v>156</v>
      </c>
    </row>
    <row r="199" spans="1:1" hidden="1" outlineLevel="1" x14ac:dyDescent="0.2"/>
    <row r="200" spans="1:1" hidden="1" outlineLevel="1" x14ac:dyDescent="0.2"/>
    <row r="201" spans="1:1" hidden="1" outlineLevel="1" x14ac:dyDescent="0.2"/>
    <row r="202" spans="1:1" hidden="1" outlineLevel="1" x14ac:dyDescent="0.2"/>
    <row r="203" spans="1:1" hidden="1" outlineLevel="1" x14ac:dyDescent="0.2"/>
    <row r="204" spans="1:1" hidden="1" outlineLevel="1" x14ac:dyDescent="0.2"/>
    <row r="205" spans="1:1" hidden="1" outlineLevel="1" x14ac:dyDescent="0.2"/>
    <row r="206" spans="1:1" hidden="1" outlineLevel="1" x14ac:dyDescent="0.2"/>
    <row r="207" spans="1:1" hidden="1" outlineLevel="1" x14ac:dyDescent="0.2"/>
    <row r="208" spans="1:1" hidden="1" outlineLevel="1" x14ac:dyDescent="0.2"/>
    <row r="209" spans="1:1" hidden="1" outlineLevel="1" x14ac:dyDescent="0.2"/>
    <row r="210" spans="1:1" hidden="1" outlineLevel="1" x14ac:dyDescent="0.2"/>
    <row r="211" spans="1:1" hidden="1" outlineLevel="1" x14ac:dyDescent="0.2"/>
    <row r="212" spans="1:1" hidden="1" outlineLevel="1" x14ac:dyDescent="0.2"/>
    <row r="213" spans="1:1" hidden="1" outlineLevel="1" x14ac:dyDescent="0.2"/>
    <row r="214" spans="1:1" hidden="1" outlineLevel="1" x14ac:dyDescent="0.2"/>
    <row r="215" spans="1:1" hidden="1" outlineLevel="1" x14ac:dyDescent="0.2"/>
    <row r="216" spans="1:1" hidden="1" outlineLevel="1" x14ac:dyDescent="0.2"/>
    <row r="217" spans="1:1" hidden="1" outlineLevel="1" x14ac:dyDescent="0.2"/>
    <row r="218" spans="1:1" hidden="1" outlineLevel="1" x14ac:dyDescent="0.2"/>
    <row r="219" spans="1:1" hidden="1" outlineLevel="1" x14ac:dyDescent="0.2"/>
    <row r="220" spans="1:1" hidden="1" outlineLevel="1" x14ac:dyDescent="0.2">
      <c r="A220" s="22" t="s">
        <v>157</v>
      </c>
    </row>
    <row r="221" spans="1:1" hidden="1" outlineLevel="1" x14ac:dyDescent="0.2"/>
    <row r="222" spans="1:1" hidden="1" outlineLevel="1" x14ac:dyDescent="0.2"/>
    <row r="223" spans="1:1" hidden="1" outlineLevel="1" x14ac:dyDescent="0.2"/>
    <row r="224" spans="1:1" hidden="1" outlineLevel="1" x14ac:dyDescent="0.2"/>
    <row r="225" hidden="1" outlineLevel="1" x14ac:dyDescent="0.2"/>
    <row r="226" hidden="1" outlineLevel="1" x14ac:dyDescent="0.2"/>
    <row r="227" hidden="1" outlineLevel="1" x14ac:dyDescent="0.2"/>
    <row r="228" hidden="1" outlineLevel="1" x14ac:dyDescent="0.2"/>
    <row r="229" hidden="1" outlineLevel="1" x14ac:dyDescent="0.2"/>
    <row r="230" hidden="1" outlineLevel="1" x14ac:dyDescent="0.2"/>
    <row r="231" hidden="1" outlineLevel="1" x14ac:dyDescent="0.2"/>
    <row r="232" hidden="1" outlineLevel="1" x14ac:dyDescent="0.2"/>
    <row r="233" hidden="1" outlineLevel="1" x14ac:dyDescent="0.2"/>
    <row r="234" hidden="1" outlineLevel="1" x14ac:dyDescent="0.2"/>
    <row r="235" hidden="1" outlineLevel="1" x14ac:dyDescent="0.2"/>
    <row r="236" hidden="1" outlineLevel="1" x14ac:dyDescent="0.2"/>
    <row r="237" hidden="1" outlineLevel="1" x14ac:dyDescent="0.2"/>
    <row r="238" hidden="1" outlineLevel="1" x14ac:dyDescent="0.2"/>
    <row r="239" hidden="1" outlineLevel="1" x14ac:dyDescent="0.2"/>
    <row r="240" hidden="1" outlineLevel="1" x14ac:dyDescent="0.2"/>
    <row r="241" spans="1:1" hidden="1" outlineLevel="1" x14ac:dyDescent="0.2"/>
    <row r="242" spans="1:1" hidden="1" outlineLevel="1" x14ac:dyDescent="0.2">
      <c r="A242" s="22" t="s">
        <v>158</v>
      </c>
    </row>
    <row r="243" spans="1:1" hidden="1" outlineLevel="1" x14ac:dyDescent="0.2"/>
    <row r="244" spans="1:1" hidden="1" outlineLevel="1" x14ac:dyDescent="0.2"/>
    <row r="245" spans="1:1" hidden="1" outlineLevel="1" x14ac:dyDescent="0.2"/>
    <row r="246" spans="1:1" hidden="1" outlineLevel="1" x14ac:dyDescent="0.2"/>
    <row r="247" spans="1:1" hidden="1" outlineLevel="1" x14ac:dyDescent="0.2"/>
    <row r="248" spans="1:1" hidden="1" outlineLevel="1" x14ac:dyDescent="0.2"/>
    <row r="249" spans="1:1" hidden="1" outlineLevel="1" x14ac:dyDescent="0.2"/>
    <row r="250" spans="1:1" hidden="1" outlineLevel="1" x14ac:dyDescent="0.2"/>
    <row r="251" spans="1:1" hidden="1" outlineLevel="1" x14ac:dyDescent="0.2"/>
    <row r="252" spans="1:1" hidden="1" outlineLevel="1" x14ac:dyDescent="0.2"/>
    <row r="253" spans="1:1" hidden="1" outlineLevel="1" x14ac:dyDescent="0.2"/>
    <row r="254" spans="1:1" hidden="1" outlineLevel="1" x14ac:dyDescent="0.2"/>
    <row r="255" spans="1:1" hidden="1" outlineLevel="1" x14ac:dyDescent="0.2"/>
    <row r="256" spans="1:1" hidden="1" outlineLevel="1" x14ac:dyDescent="0.2"/>
    <row r="257" spans="1:1" hidden="1" outlineLevel="1" x14ac:dyDescent="0.2"/>
    <row r="258" spans="1:1" hidden="1" outlineLevel="1" x14ac:dyDescent="0.2"/>
    <row r="259" spans="1:1" hidden="1" outlineLevel="1" x14ac:dyDescent="0.2"/>
    <row r="260" spans="1:1" hidden="1" outlineLevel="1" x14ac:dyDescent="0.2"/>
    <row r="261" spans="1:1" hidden="1" outlineLevel="1" x14ac:dyDescent="0.2"/>
    <row r="262" spans="1:1" hidden="1" outlineLevel="1" x14ac:dyDescent="0.2"/>
    <row r="263" spans="1:1" hidden="1" outlineLevel="1" x14ac:dyDescent="0.2"/>
    <row r="264" spans="1:1" hidden="1" outlineLevel="1" x14ac:dyDescent="0.2">
      <c r="A264" s="22" t="s">
        <v>159</v>
      </c>
    </row>
    <row r="265" spans="1:1" hidden="1" outlineLevel="1" x14ac:dyDescent="0.2"/>
    <row r="266" spans="1:1" hidden="1" outlineLevel="1" x14ac:dyDescent="0.2"/>
    <row r="267" spans="1:1" hidden="1" outlineLevel="1" x14ac:dyDescent="0.2"/>
    <row r="268" spans="1:1" hidden="1" outlineLevel="1" x14ac:dyDescent="0.2"/>
    <row r="269" spans="1:1" hidden="1" outlineLevel="1" x14ac:dyDescent="0.2"/>
    <row r="270" spans="1:1" hidden="1" outlineLevel="1" x14ac:dyDescent="0.2"/>
    <row r="271" spans="1:1" hidden="1" outlineLevel="1" x14ac:dyDescent="0.2"/>
    <row r="272" spans="1:1" hidden="1" outlineLevel="1" x14ac:dyDescent="0.2"/>
    <row r="273" spans="1:1" hidden="1" outlineLevel="1" x14ac:dyDescent="0.2"/>
    <row r="274" spans="1:1" hidden="1" outlineLevel="1" x14ac:dyDescent="0.2"/>
    <row r="275" spans="1:1" hidden="1" outlineLevel="1" x14ac:dyDescent="0.2"/>
    <row r="276" spans="1:1" hidden="1" outlineLevel="1" x14ac:dyDescent="0.2"/>
    <row r="277" spans="1:1" hidden="1" outlineLevel="1" x14ac:dyDescent="0.2"/>
    <row r="278" spans="1:1" hidden="1" outlineLevel="1" x14ac:dyDescent="0.2"/>
    <row r="279" spans="1:1" hidden="1" outlineLevel="1" x14ac:dyDescent="0.2"/>
    <row r="280" spans="1:1" hidden="1" outlineLevel="1" x14ac:dyDescent="0.2"/>
    <row r="281" spans="1:1" hidden="1" outlineLevel="1" x14ac:dyDescent="0.2"/>
    <row r="282" spans="1:1" hidden="1" outlineLevel="1" x14ac:dyDescent="0.2"/>
    <row r="283" spans="1:1" hidden="1" outlineLevel="1" x14ac:dyDescent="0.2"/>
    <row r="284" spans="1:1" hidden="1" outlineLevel="1" x14ac:dyDescent="0.2"/>
    <row r="285" spans="1:1" hidden="1" outlineLevel="1" x14ac:dyDescent="0.2"/>
    <row r="286" spans="1:1" hidden="1" outlineLevel="1" x14ac:dyDescent="0.2">
      <c r="A286" s="22" t="s">
        <v>160</v>
      </c>
    </row>
    <row r="287" spans="1:1" hidden="1" outlineLevel="1" x14ac:dyDescent="0.2"/>
    <row r="288" spans="1:1" hidden="1" outlineLevel="1" x14ac:dyDescent="0.2"/>
    <row r="289" hidden="1" outlineLevel="1" x14ac:dyDescent="0.2"/>
    <row r="290" hidden="1" outlineLevel="1" x14ac:dyDescent="0.2"/>
    <row r="291" hidden="1" outlineLevel="1" x14ac:dyDescent="0.2"/>
    <row r="292" hidden="1" outlineLevel="1" x14ac:dyDescent="0.2"/>
    <row r="293" hidden="1" outlineLevel="1" x14ac:dyDescent="0.2"/>
    <row r="294" hidden="1" outlineLevel="1" x14ac:dyDescent="0.2"/>
    <row r="295" hidden="1" outlineLevel="1" x14ac:dyDescent="0.2"/>
    <row r="296" hidden="1" outlineLevel="1" x14ac:dyDescent="0.2"/>
    <row r="297" hidden="1" outlineLevel="1" x14ac:dyDescent="0.2"/>
    <row r="298" hidden="1" outlineLevel="1" x14ac:dyDescent="0.2"/>
    <row r="299" hidden="1" outlineLevel="1" x14ac:dyDescent="0.2"/>
    <row r="300" hidden="1" outlineLevel="1" x14ac:dyDescent="0.2"/>
    <row r="301" hidden="1" outlineLevel="1" x14ac:dyDescent="0.2"/>
    <row r="302" hidden="1" outlineLevel="1" x14ac:dyDescent="0.2"/>
    <row r="303" hidden="1" outlineLevel="1" x14ac:dyDescent="0.2"/>
    <row r="304" hidden="1" outlineLevel="1" x14ac:dyDescent="0.2"/>
    <row r="305" spans="1:1" hidden="1" outlineLevel="1" x14ac:dyDescent="0.2"/>
    <row r="306" spans="1:1" hidden="1" outlineLevel="1" x14ac:dyDescent="0.2"/>
    <row r="307" spans="1:1" hidden="1" outlineLevel="1" x14ac:dyDescent="0.2"/>
    <row r="308" spans="1:1" hidden="1" outlineLevel="1" x14ac:dyDescent="0.2">
      <c r="A308" s="22" t="s">
        <v>161</v>
      </c>
    </row>
    <row r="309" spans="1:1" hidden="1" outlineLevel="1" x14ac:dyDescent="0.2"/>
    <row r="310" spans="1:1" hidden="1" outlineLevel="1" x14ac:dyDescent="0.2"/>
    <row r="311" spans="1:1" hidden="1" outlineLevel="1" x14ac:dyDescent="0.2"/>
    <row r="312" spans="1:1" hidden="1" outlineLevel="1" x14ac:dyDescent="0.2"/>
    <row r="313" spans="1:1" hidden="1" outlineLevel="1" x14ac:dyDescent="0.2"/>
    <row r="314" spans="1:1" hidden="1" outlineLevel="1" x14ac:dyDescent="0.2"/>
    <row r="315" spans="1:1" hidden="1" outlineLevel="1" x14ac:dyDescent="0.2"/>
    <row r="316" spans="1:1" hidden="1" outlineLevel="1" x14ac:dyDescent="0.2"/>
    <row r="317" spans="1:1" hidden="1" outlineLevel="1" x14ac:dyDescent="0.2"/>
    <row r="318" spans="1:1" hidden="1" outlineLevel="1" x14ac:dyDescent="0.2"/>
    <row r="319" spans="1:1" hidden="1" outlineLevel="1" x14ac:dyDescent="0.2"/>
    <row r="320" spans="1:1" hidden="1" outlineLevel="1" x14ac:dyDescent="0.2"/>
    <row r="321" spans="1:1" hidden="1" outlineLevel="1" x14ac:dyDescent="0.2"/>
    <row r="322" spans="1:1" hidden="1" outlineLevel="1" x14ac:dyDescent="0.2"/>
    <row r="323" spans="1:1" hidden="1" outlineLevel="1" x14ac:dyDescent="0.2"/>
    <row r="324" spans="1:1" hidden="1" outlineLevel="1" x14ac:dyDescent="0.2"/>
    <row r="325" spans="1:1" hidden="1" outlineLevel="1" x14ac:dyDescent="0.2"/>
    <row r="326" spans="1:1" hidden="1" outlineLevel="1" x14ac:dyDescent="0.2"/>
    <row r="327" spans="1:1" hidden="1" outlineLevel="1" x14ac:dyDescent="0.2"/>
    <row r="328" spans="1:1" hidden="1" outlineLevel="1" x14ac:dyDescent="0.2"/>
    <row r="329" spans="1:1" hidden="1" outlineLevel="1" x14ac:dyDescent="0.2"/>
    <row r="330" spans="1:1" hidden="1" outlineLevel="1" x14ac:dyDescent="0.2">
      <c r="A330" s="22" t="s">
        <v>162</v>
      </c>
    </row>
    <row r="331" spans="1:1" hidden="1" outlineLevel="1" x14ac:dyDescent="0.2"/>
    <row r="332" spans="1:1" hidden="1" outlineLevel="1" x14ac:dyDescent="0.2"/>
    <row r="333" spans="1:1" hidden="1" outlineLevel="1" x14ac:dyDescent="0.2"/>
    <row r="334" spans="1:1" hidden="1" outlineLevel="1" x14ac:dyDescent="0.2"/>
    <row r="335" spans="1:1" hidden="1" outlineLevel="1" x14ac:dyDescent="0.2"/>
    <row r="336" spans="1:1" hidden="1" outlineLevel="1" x14ac:dyDescent="0.2"/>
    <row r="337" spans="1:1" hidden="1" outlineLevel="1" x14ac:dyDescent="0.2"/>
    <row r="338" spans="1:1" hidden="1" outlineLevel="1" x14ac:dyDescent="0.2"/>
    <row r="339" spans="1:1" hidden="1" outlineLevel="1" x14ac:dyDescent="0.2"/>
    <row r="340" spans="1:1" hidden="1" outlineLevel="1" x14ac:dyDescent="0.2"/>
    <row r="341" spans="1:1" hidden="1" outlineLevel="1" x14ac:dyDescent="0.2"/>
    <row r="342" spans="1:1" hidden="1" outlineLevel="1" x14ac:dyDescent="0.2"/>
    <row r="343" spans="1:1" hidden="1" outlineLevel="1" x14ac:dyDescent="0.2"/>
    <row r="344" spans="1:1" hidden="1" outlineLevel="1" x14ac:dyDescent="0.2"/>
    <row r="345" spans="1:1" hidden="1" outlineLevel="1" x14ac:dyDescent="0.2"/>
    <row r="346" spans="1:1" hidden="1" outlineLevel="1" x14ac:dyDescent="0.2"/>
    <row r="347" spans="1:1" hidden="1" outlineLevel="1" x14ac:dyDescent="0.2"/>
    <row r="348" spans="1:1" hidden="1" outlineLevel="1" x14ac:dyDescent="0.2"/>
    <row r="349" spans="1:1" hidden="1" outlineLevel="1" x14ac:dyDescent="0.2"/>
    <row r="350" spans="1:1" hidden="1" outlineLevel="1" x14ac:dyDescent="0.2"/>
    <row r="351" spans="1:1" hidden="1" outlineLevel="1" x14ac:dyDescent="0.2"/>
    <row r="352" spans="1:1" hidden="1" outlineLevel="1" x14ac:dyDescent="0.2">
      <c r="A352" s="22" t="s">
        <v>163</v>
      </c>
    </row>
    <row r="353" hidden="1" outlineLevel="1" x14ac:dyDescent="0.2"/>
    <row r="354" hidden="1" outlineLevel="1" x14ac:dyDescent="0.2"/>
    <row r="355" hidden="1" outlineLevel="1" x14ac:dyDescent="0.2"/>
    <row r="356" hidden="1" outlineLevel="1" x14ac:dyDescent="0.2"/>
    <row r="357" hidden="1" outlineLevel="1" x14ac:dyDescent="0.2"/>
    <row r="358" hidden="1" outlineLevel="1" x14ac:dyDescent="0.2"/>
    <row r="359" hidden="1" outlineLevel="1" x14ac:dyDescent="0.2"/>
    <row r="360" hidden="1" outlineLevel="1" x14ac:dyDescent="0.2"/>
    <row r="361" hidden="1" outlineLevel="1" x14ac:dyDescent="0.2"/>
    <row r="362" hidden="1" outlineLevel="1" x14ac:dyDescent="0.2"/>
    <row r="363" hidden="1" outlineLevel="1" x14ac:dyDescent="0.2"/>
    <row r="364" hidden="1" outlineLevel="1" x14ac:dyDescent="0.2"/>
    <row r="365" hidden="1" outlineLevel="1" x14ac:dyDescent="0.2"/>
    <row r="366" hidden="1" outlineLevel="1" x14ac:dyDescent="0.2"/>
    <row r="367" hidden="1" outlineLevel="1" x14ac:dyDescent="0.2"/>
    <row r="368" hidden="1" outlineLevel="1" x14ac:dyDescent="0.2"/>
    <row r="369" spans="1:1" hidden="1" outlineLevel="1" x14ac:dyDescent="0.2"/>
    <row r="370" spans="1:1" hidden="1" outlineLevel="1" x14ac:dyDescent="0.2"/>
    <row r="371" spans="1:1" hidden="1" outlineLevel="1" x14ac:dyDescent="0.2"/>
    <row r="372" spans="1:1" hidden="1" outlineLevel="1" x14ac:dyDescent="0.2"/>
    <row r="373" spans="1:1" hidden="1" outlineLevel="1" x14ac:dyDescent="0.2"/>
    <row r="374" spans="1:1" hidden="1" outlineLevel="1" x14ac:dyDescent="0.2">
      <c r="A374" s="22" t="s">
        <v>164</v>
      </c>
    </row>
    <row r="375" spans="1:1" hidden="1" outlineLevel="1" x14ac:dyDescent="0.2"/>
    <row r="376" spans="1:1" hidden="1" outlineLevel="1" x14ac:dyDescent="0.2"/>
    <row r="377" spans="1:1" hidden="1" outlineLevel="1" x14ac:dyDescent="0.2"/>
    <row r="378" spans="1:1" hidden="1" outlineLevel="1" x14ac:dyDescent="0.2"/>
    <row r="379" spans="1:1" hidden="1" outlineLevel="1" x14ac:dyDescent="0.2"/>
    <row r="380" spans="1:1" hidden="1" outlineLevel="1" x14ac:dyDescent="0.2"/>
    <row r="381" spans="1:1" hidden="1" outlineLevel="1" x14ac:dyDescent="0.2"/>
    <row r="382" spans="1:1" hidden="1" outlineLevel="1" x14ac:dyDescent="0.2"/>
    <row r="383" spans="1:1" hidden="1" outlineLevel="1" x14ac:dyDescent="0.2"/>
    <row r="384" spans="1:1" hidden="1" outlineLevel="1" x14ac:dyDescent="0.2"/>
    <row r="385" spans="1:1" hidden="1" outlineLevel="1" x14ac:dyDescent="0.2"/>
    <row r="386" spans="1:1" hidden="1" outlineLevel="1" x14ac:dyDescent="0.2"/>
    <row r="387" spans="1:1" hidden="1" outlineLevel="1" x14ac:dyDescent="0.2"/>
    <row r="388" spans="1:1" hidden="1" outlineLevel="1" x14ac:dyDescent="0.2"/>
    <row r="389" spans="1:1" hidden="1" outlineLevel="1" x14ac:dyDescent="0.2"/>
    <row r="390" spans="1:1" hidden="1" outlineLevel="1" x14ac:dyDescent="0.2"/>
    <row r="391" spans="1:1" hidden="1" outlineLevel="1" x14ac:dyDescent="0.2"/>
    <row r="392" spans="1:1" hidden="1" outlineLevel="1" x14ac:dyDescent="0.2"/>
    <row r="393" spans="1:1" hidden="1" outlineLevel="1" x14ac:dyDescent="0.2"/>
    <row r="394" spans="1:1" hidden="1" outlineLevel="1" x14ac:dyDescent="0.2"/>
    <row r="395" spans="1:1" hidden="1" outlineLevel="1" x14ac:dyDescent="0.2"/>
    <row r="396" spans="1:1" hidden="1" outlineLevel="1" x14ac:dyDescent="0.2">
      <c r="A396" s="22" t="s">
        <v>165</v>
      </c>
    </row>
    <row r="397" spans="1:1" hidden="1" outlineLevel="1" x14ac:dyDescent="0.2"/>
    <row r="398" spans="1:1" hidden="1" outlineLevel="1" x14ac:dyDescent="0.2"/>
    <row r="399" spans="1:1" hidden="1" outlineLevel="1" x14ac:dyDescent="0.2"/>
    <row r="400" spans="1:1" hidden="1" outlineLevel="1" x14ac:dyDescent="0.2"/>
    <row r="401" hidden="1" outlineLevel="1" x14ac:dyDescent="0.2"/>
    <row r="402" hidden="1" outlineLevel="1" x14ac:dyDescent="0.2"/>
    <row r="403" hidden="1" outlineLevel="1" x14ac:dyDescent="0.2"/>
    <row r="404" hidden="1" outlineLevel="1" x14ac:dyDescent="0.2"/>
    <row r="405" hidden="1" outlineLevel="1" x14ac:dyDescent="0.2"/>
    <row r="406" hidden="1" outlineLevel="1" x14ac:dyDescent="0.2"/>
    <row r="407" hidden="1" outlineLevel="1" x14ac:dyDescent="0.2"/>
    <row r="408" hidden="1" outlineLevel="1" x14ac:dyDescent="0.2"/>
    <row r="409" hidden="1" outlineLevel="1" x14ac:dyDescent="0.2"/>
    <row r="410" hidden="1" outlineLevel="1" x14ac:dyDescent="0.2"/>
    <row r="411" hidden="1" outlineLevel="1" x14ac:dyDescent="0.2"/>
    <row r="412" hidden="1" outlineLevel="1" x14ac:dyDescent="0.2"/>
    <row r="413" hidden="1" outlineLevel="1" x14ac:dyDescent="0.2"/>
    <row r="414" hidden="1" outlineLevel="1" x14ac:dyDescent="0.2"/>
    <row r="415" hidden="1" outlineLevel="1" x14ac:dyDescent="0.2"/>
    <row r="416" hidden="1" outlineLevel="1" x14ac:dyDescent="0.2"/>
    <row r="417" spans="1:1" hidden="1" outlineLevel="1" x14ac:dyDescent="0.2"/>
    <row r="418" spans="1:1" hidden="1" outlineLevel="1" x14ac:dyDescent="0.2">
      <c r="A418" s="22" t="s">
        <v>166</v>
      </c>
    </row>
    <row r="419" spans="1:1" hidden="1" outlineLevel="1" x14ac:dyDescent="0.2"/>
    <row r="420" spans="1:1" hidden="1" outlineLevel="1" x14ac:dyDescent="0.2"/>
    <row r="421" spans="1:1" hidden="1" outlineLevel="1" x14ac:dyDescent="0.2"/>
    <row r="422" spans="1:1" hidden="1" outlineLevel="1" x14ac:dyDescent="0.2"/>
    <row r="423" spans="1:1" hidden="1" outlineLevel="1" x14ac:dyDescent="0.2"/>
    <row r="424" spans="1:1" hidden="1" outlineLevel="1" x14ac:dyDescent="0.2"/>
    <row r="425" spans="1:1" hidden="1" outlineLevel="1" x14ac:dyDescent="0.2"/>
    <row r="426" spans="1:1" hidden="1" outlineLevel="1" x14ac:dyDescent="0.2"/>
    <row r="427" spans="1:1" hidden="1" outlineLevel="1" x14ac:dyDescent="0.2"/>
    <row r="428" spans="1:1" hidden="1" outlineLevel="1" x14ac:dyDescent="0.2"/>
    <row r="429" spans="1:1" hidden="1" outlineLevel="1" x14ac:dyDescent="0.2"/>
    <row r="430" spans="1:1" hidden="1" outlineLevel="1" x14ac:dyDescent="0.2"/>
    <row r="431" spans="1:1" hidden="1" outlineLevel="1" x14ac:dyDescent="0.2"/>
    <row r="432" spans="1:1" hidden="1" outlineLevel="1" x14ac:dyDescent="0.2"/>
    <row r="433" spans="1:1" hidden="1" outlineLevel="1" x14ac:dyDescent="0.2"/>
    <row r="434" spans="1:1" hidden="1" outlineLevel="1" x14ac:dyDescent="0.2"/>
    <row r="435" spans="1:1" hidden="1" outlineLevel="1" x14ac:dyDescent="0.2"/>
    <row r="436" spans="1:1" hidden="1" outlineLevel="1" x14ac:dyDescent="0.2"/>
    <row r="437" spans="1:1" hidden="1" outlineLevel="1" x14ac:dyDescent="0.2"/>
    <row r="438" spans="1:1" hidden="1" outlineLevel="1" x14ac:dyDescent="0.2"/>
    <row r="439" spans="1:1" hidden="1" outlineLevel="1" x14ac:dyDescent="0.2"/>
    <row r="440" spans="1:1" hidden="1" outlineLevel="1" x14ac:dyDescent="0.2">
      <c r="A440" s="22" t="s">
        <v>167</v>
      </c>
    </row>
    <row r="441" spans="1:1" hidden="1" outlineLevel="1" x14ac:dyDescent="0.2"/>
    <row r="442" spans="1:1" hidden="1" outlineLevel="1" x14ac:dyDescent="0.2"/>
    <row r="443" spans="1:1" hidden="1" outlineLevel="1" x14ac:dyDescent="0.2"/>
    <row r="444" spans="1:1" hidden="1" outlineLevel="1" x14ac:dyDescent="0.2"/>
    <row r="445" spans="1:1" hidden="1" outlineLevel="1" x14ac:dyDescent="0.2"/>
    <row r="446" spans="1:1" hidden="1" outlineLevel="1" x14ac:dyDescent="0.2"/>
    <row r="447" spans="1:1" hidden="1" outlineLevel="1" x14ac:dyDescent="0.2"/>
    <row r="448" spans="1:1" hidden="1" outlineLevel="1" x14ac:dyDescent="0.2"/>
    <row r="449" spans="1:1" hidden="1" outlineLevel="1" x14ac:dyDescent="0.2"/>
    <row r="450" spans="1:1" hidden="1" outlineLevel="1" x14ac:dyDescent="0.2"/>
    <row r="451" spans="1:1" hidden="1" outlineLevel="1" x14ac:dyDescent="0.2"/>
    <row r="452" spans="1:1" hidden="1" outlineLevel="1" x14ac:dyDescent="0.2"/>
    <row r="453" spans="1:1" hidden="1" outlineLevel="1" x14ac:dyDescent="0.2"/>
    <row r="454" spans="1:1" hidden="1" outlineLevel="1" x14ac:dyDescent="0.2"/>
    <row r="455" spans="1:1" hidden="1" outlineLevel="1" x14ac:dyDescent="0.2"/>
    <row r="456" spans="1:1" hidden="1" outlineLevel="1" x14ac:dyDescent="0.2"/>
    <row r="457" spans="1:1" hidden="1" outlineLevel="1" x14ac:dyDescent="0.2"/>
    <row r="458" spans="1:1" hidden="1" outlineLevel="1" x14ac:dyDescent="0.2"/>
    <row r="459" spans="1:1" hidden="1" outlineLevel="1" x14ac:dyDescent="0.2"/>
    <row r="460" spans="1:1" hidden="1" outlineLevel="1" x14ac:dyDescent="0.2"/>
    <row r="461" spans="1:1" hidden="1" outlineLevel="1" x14ac:dyDescent="0.2"/>
    <row r="462" spans="1:1" hidden="1" outlineLevel="1" x14ac:dyDescent="0.2">
      <c r="A462" s="22" t="s">
        <v>168</v>
      </c>
    </row>
    <row r="463" spans="1:1" hidden="1" outlineLevel="1" x14ac:dyDescent="0.2"/>
    <row r="464" spans="1:1" hidden="1" outlineLevel="1" x14ac:dyDescent="0.2"/>
    <row r="465" hidden="1" outlineLevel="1" x14ac:dyDescent="0.2"/>
    <row r="466" hidden="1" outlineLevel="1" x14ac:dyDescent="0.2"/>
    <row r="467" hidden="1" outlineLevel="1" x14ac:dyDescent="0.2"/>
    <row r="468" hidden="1" outlineLevel="1" x14ac:dyDescent="0.2"/>
    <row r="469" hidden="1" outlineLevel="1" x14ac:dyDescent="0.2"/>
    <row r="470" hidden="1" outlineLevel="1" x14ac:dyDescent="0.2"/>
    <row r="471" hidden="1" outlineLevel="1" x14ac:dyDescent="0.2"/>
    <row r="472" hidden="1" outlineLevel="1" x14ac:dyDescent="0.2"/>
    <row r="473" hidden="1" outlineLevel="1" x14ac:dyDescent="0.2"/>
    <row r="474" hidden="1" outlineLevel="1" x14ac:dyDescent="0.2"/>
    <row r="475" hidden="1" outlineLevel="1" x14ac:dyDescent="0.2"/>
    <row r="476" hidden="1" outlineLevel="1" x14ac:dyDescent="0.2"/>
    <row r="477" hidden="1" outlineLevel="1" x14ac:dyDescent="0.2"/>
    <row r="478" hidden="1" outlineLevel="1" x14ac:dyDescent="0.2"/>
    <row r="479" hidden="1" outlineLevel="1" x14ac:dyDescent="0.2"/>
    <row r="480" hidden="1" outlineLevel="1" x14ac:dyDescent="0.2"/>
    <row r="481" spans="1:1" hidden="1" outlineLevel="1" x14ac:dyDescent="0.2"/>
    <row r="482" spans="1:1" hidden="1" outlineLevel="1" x14ac:dyDescent="0.2"/>
    <row r="483" spans="1:1" hidden="1" outlineLevel="1" x14ac:dyDescent="0.2"/>
    <row r="484" spans="1:1" hidden="1" outlineLevel="1" x14ac:dyDescent="0.2">
      <c r="A484" s="22" t="s">
        <v>169</v>
      </c>
    </row>
    <row r="485" spans="1:1" hidden="1" outlineLevel="1" x14ac:dyDescent="0.2"/>
    <row r="486" spans="1:1" hidden="1" outlineLevel="1" x14ac:dyDescent="0.2"/>
    <row r="487" spans="1:1" hidden="1" outlineLevel="1" x14ac:dyDescent="0.2"/>
    <row r="488" spans="1:1" hidden="1" outlineLevel="1" x14ac:dyDescent="0.2"/>
    <row r="489" spans="1:1" hidden="1" outlineLevel="1" x14ac:dyDescent="0.2"/>
    <row r="490" spans="1:1" hidden="1" outlineLevel="1" x14ac:dyDescent="0.2"/>
    <row r="491" spans="1:1" hidden="1" outlineLevel="1" x14ac:dyDescent="0.2"/>
    <row r="492" spans="1:1" hidden="1" outlineLevel="1" x14ac:dyDescent="0.2"/>
    <row r="493" spans="1:1" hidden="1" outlineLevel="1" x14ac:dyDescent="0.2"/>
    <row r="494" spans="1:1" hidden="1" outlineLevel="1" x14ac:dyDescent="0.2"/>
    <row r="495" spans="1:1" hidden="1" outlineLevel="1" x14ac:dyDescent="0.2"/>
    <row r="496" spans="1:1" hidden="1" outlineLevel="1" x14ac:dyDescent="0.2"/>
    <row r="497" spans="1:8" hidden="1" outlineLevel="1" x14ac:dyDescent="0.2"/>
    <row r="498" spans="1:8" hidden="1" outlineLevel="1" x14ac:dyDescent="0.2"/>
    <row r="499" spans="1:8" hidden="1" outlineLevel="1" x14ac:dyDescent="0.2"/>
    <row r="500" spans="1:8" hidden="1" outlineLevel="1" x14ac:dyDescent="0.2"/>
    <row r="501" spans="1:8" hidden="1" outlineLevel="1" x14ac:dyDescent="0.2"/>
    <row r="502" spans="1:8" hidden="1" outlineLevel="1" x14ac:dyDescent="0.2"/>
    <row r="503" spans="1:8" hidden="1" outlineLevel="1" x14ac:dyDescent="0.2"/>
    <row r="504" spans="1:8" hidden="1" outlineLevel="1" x14ac:dyDescent="0.2"/>
    <row r="505" spans="1:8" hidden="1" outlineLevel="1" x14ac:dyDescent="0.2"/>
    <row r="506" spans="1:8" collapsed="1" x14ac:dyDescent="0.2">
      <c r="A506" s="33"/>
    </row>
    <row r="507" spans="1:8" x14ac:dyDescent="0.2">
      <c r="A507" s="6" t="s">
        <v>231</v>
      </c>
    </row>
    <row r="508" spans="1:8" ht="10.8" outlineLevel="1" thickBot="1" x14ac:dyDescent="0.25">
      <c r="A508" s="14" t="s">
        <v>171</v>
      </c>
      <c r="B508" s="14" t="s">
        <v>172</v>
      </c>
      <c r="C508" s="14" t="s">
        <v>173</v>
      </c>
      <c r="D508" s="14" t="s">
        <v>111</v>
      </c>
      <c r="E508" s="14" t="s">
        <v>174</v>
      </c>
      <c r="F508" s="14" t="s">
        <v>175</v>
      </c>
      <c r="G508" s="14" t="s">
        <v>176</v>
      </c>
      <c r="H508" s="14" t="s">
        <v>177</v>
      </c>
    </row>
    <row r="509" spans="1:8" outlineLevel="1" x14ac:dyDescent="0.2">
      <c r="A509" s="10">
        <v>1</v>
      </c>
      <c r="B509" s="9">
        <v>9.5728979790730708</v>
      </c>
      <c r="C509" s="9">
        <v>9.4541548412499807</v>
      </c>
      <c r="D509" s="9">
        <f t="shared" ref="D509:D572" si="4">B509 - C509</f>
        <v>0.11874313782309009</v>
      </c>
      <c r="E509" s="1">
        <f t="shared" ref="E509:E572" si="5">D509 /0.0615150531731231</f>
        <v>1.9303102524988283</v>
      </c>
      <c r="F509" s="1">
        <f t="shared" ref="F509:F572" si="6">ABS(E509)</f>
        <v>1.9303102524988283</v>
      </c>
      <c r="G509" s="1">
        <v>8.5873690108796447E-2</v>
      </c>
      <c r="H509" s="1">
        <f>(F509^2/3)*(G509/(1-G509)^2)</f>
        <v>0.12763820500525694</v>
      </c>
    </row>
    <row r="510" spans="1:8" outlineLevel="1" x14ac:dyDescent="0.2">
      <c r="A510" s="10">
        <v>2</v>
      </c>
      <c r="B510" s="9">
        <v>9.3022858064595422</v>
      </c>
      <c r="C510" s="9">
        <v>9.2683991369323344</v>
      </c>
      <c r="D510" s="9">
        <f t="shared" si="4"/>
        <v>3.3886669527207758E-2</v>
      </c>
      <c r="E510" s="1">
        <f t="shared" si="5"/>
        <v>0.55086792222774794</v>
      </c>
      <c r="F510" s="1">
        <f t="shared" si="6"/>
        <v>0.55086792222774794</v>
      </c>
      <c r="G510" s="1">
        <v>4.7828879221037839E-2</v>
      </c>
      <c r="H510" s="1">
        <f t="shared" ref="H510:H573" si="7">(F510^2/3)*(G510/(1-G510)^2)</f>
        <v>5.3362222093202146E-3</v>
      </c>
    </row>
    <row r="511" spans="1:8" outlineLevel="1" x14ac:dyDescent="0.2">
      <c r="A511" s="10">
        <v>3</v>
      </c>
      <c r="B511" s="9">
        <v>9.2301429992723616</v>
      </c>
      <c r="C511" s="9">
        <v>9.2610397295636186</v>
      </c>
      <c r="D511" s="9">
        <f t="shared" si="4"/>
        <v>-3.0896730291257057E-2</v>
      </c>
      <c r="E511" s="1">
        <f t="shared" si="5"/>
        <v>-0.50226292098462055</v>
      </c>
      <c r="F511" s="1">
        <f t="shared" si="6"/>
        <v>0.50226292098462055</v>
      </c>
      <c r="G511" s="1">
        <v>6.373363236823873E-2</v>
      </c>
      <c r="H511" s="1">
        <f t="shared" si="7"/>
        <v>6.113794067513746E-3</v>
      </c>
    </row>
    <row r="512" spans="1:8" outlineLevel="1" x14ac:dyDescent="0.2">
      <c r="A512" s="10">
        <v>4</v>
      </c>
      <c r="B512" s="9">
        <v>9.4757768354806444</v>
      </c>
      <c r="C512" s="9">
        <v>9.4505807174198644</v>
      </c>
      <c r="D512" s="9">
        <f t="shared" si="4"/>
        <v>2.5196118060780037E-2</v>
      </c>
      <c r="E512" s="1">
        <f t="shared" si="5"/>
        <v>0.40959272179884287</v>
      </c>
      <c r="F512" s="1">
        <f t="shared" si="6"/>
        <v>0.40959272179884287</v>
      </c>
      <c r="G512" s="1">
        <v>0.10711948299914947</v>
      </c>
      <c r="H512" s="1">
        <f t="shared" si="7"/>
        <v>7.5138925766933861E-3</v>
      </c>
    </row>
    <row r="513" spans="1:8" outlineLevel="1" x14ac:dyDescent="0.2">
      <c r="A513" s="10">
        <v>5</v>
      </c>
      <c r="B513" s="9">
        <v>9.6293796001114647</v>
      </c>
      <c r="C513" s="9">
        <v>9.7453271755452739</v>
      </c>
      <c r="D513" s="9">
        <f t="shared" si="4"/>
        <v>-0.11594757543380929</v>
      </c>
      <c r="E513" s="1">
        <f t="shared" si="5"/>
        <v>-1.8848650769673498</v>
      </c>
      <c r="F513" s="1">
        <f t="shared" si="6"/>
        <v>1.8848650769673498</v>
      </c>
      <c r="G513" s="1">
        <v>6.2982025870706226E-2</v>
      </c>
      <c r="H513" s="1">
        <f t="shared" si="7"/>
        <v>8.4949350653936245E-2</v>
      </c>
    </row>
    <row r="514" spans="1:8" outlineLevel="1" x14ac:dyDescent="0.2">
      <c r="A514" s="10">
        <v>6</v>
      </c>
      <c r="B514" s="9">
        <v>9.3585017229567029</v>
      </c>
      <c r="C514" s="9">
        <v>9.3877576329539334</v>
      </c>
      <c r="D514" s="9">
        <f t="shared" si="4"/>
        <v>-2.9255909997230489E-2</v>
      </c>
      <c r="E514" s="1">
        <f t="shared" si="5"/>
        <v>-0.47558944499153677</v>
      </c>
      <c r="F514" s="1">
        <f t="shared" si="6"/>
        <v>0.47558944499153677</v>
      </c>
      <c r="G514" s="1">
        <v>6.6956992061465978E-2</v>
      </c>
      <c r="H514" s="1">
        <f t="shared" si="7"/>
        <v>5.7987684904968091E-3</v>
      </c>
    </row>
    <row r="515" spans="1:8" outlineLevel="1" x14ac:dyDescent="0.2">
      <c r="A515" s="10">
        <v>7</v>
      </c>
      <c r="B515" s="9">
        <v>9.2417285678175549</v>
      </c>
      <c r="C515" s="9">
        <v>9.2849840049177388</v>
      </c>
      <c r="D515" s="9">
        <f t="shared" si="4"/>
        <v>-4.3255437100183869E-2</v>
      </c>
      <c r="E515" s="1">
        <f t="shared" si="5"/>
        <v>-0.703168328221211</v>
      </c>
      <c r="F515" s="1">
        <f t="shared" si="6"/>
        <v>0.703168328221211</v>
      </c>
      <c r="G515" s="1">
        <v>4.6293396611714777E-2</v>
      </c>
      <c r="H515" s="1">
        <f t="shared" si="7"/>
        <v>8.3885484092991944E-3</v>
      </c>
    </row>
    <row r="516" spans="1:8" outlineLevel="1" x14ac:dyDescent="0.2">
      <c r="A516" s="10">
        <v>8</v>
      </c>
      <c r="B516" s="9">
        <v>9.1310081618394836</v>
      </c>
      <c r="C516" s="9">
        <v>9.113791980947239</v>
      </c>
      <c r="D516" s="9">
        <f t="shared" si="4"/>
        <v>1.7216180892244637E-2</v>
      </c>
      <c r="E516" s="1">
        <f t="shared" si="5"/>
        <v>0.27986939788205628</v>
      </c>
      <c r="F516" s="1">
        <f t="shared" si="6"/>
        <v>0.27986939788205628</v>
      </c>
      <c r="G516" s="1">
        <v>4.3045859599394248E-2</v>
      </c>
      <c r="H516" s="1">
        <f t="shared" si="7"/>
        <v>1.2272660074110035E-3</v>
      </c>
    </row>
    <row r="517" spans="1:8" outlineLevel="1" x14ac:dyDescent="0.2">
      <c r="A517" s="10">
        <v>9</v>
      </c>
      <c r="B517" s="9">
        <v>9.0391961157723539</v>
      </c>
      <c r="C517" s="9">
        <v>9.0029327015172811</v>
      </c>
      <c r="D517" s="9">
        <f t="shared" si="4"/>
        <v>3.6263414255072846E-2</v>
      </c>
      <c r="E517" s="1">
        <f t="shared" si="5"/>
        <v>0.58950472095043083</v>
      </c>
      <c r="F517" s="1">
        <f t="shared" si="6"/>
        <v>0.58950472095043083</v>
      </c>
      <c r="G517" s="1">
        <v>7.6077484512432431E-2</v>
      </c>
      <c r="H517" s="1">
        <f t="shared" si="7"/>
        <v>1.0323771008780264E-2</v>
      </c>
    </row>
    <row r="518" spans="1:8" outlineLevel="1" x14ac:dyDescent="0.2">
      <c r="A518" s="10">
        <v>10</v>
      </c>
      <c r="B518" s="9">
        <v>10.106987219953758</v>
      </c>
      <c r="C518" s="9">
        <v>10.066924615706819</v>
      </c>
      <c r="D518" s="9">
        <f t="shared" si="4"/>
        <v>4.0062604246939415E-2</v>
      </c>
      <c r="E518" s="1">
        <f t="shared" si="5"/>
        <v>0.65126505107929256</v>
      </c>
      <c r="F518" s="1">
        <f t="shared" si="6"/>
        <v>0.65126505107929256</v>
      </c>
      <c r="G518" s="1">
        <v>6.7108707007931562E-2</v>
      </c>
      <c r="H518" s="1">
        <f t="shared" si="7"/>
        <v>1.090212315335966E-2</v>
      </c>
    </row>
    <row r="519" spans="1:8" outlineLevel="1" x14ac:dyDescent="0.2">
      <c r="A519" s="10">
        <v>11</v>
      </c>
      <c r="B519" s="9">
        <v>9.0893020435991261</v>
      </c>
      <c r="C519" s="9">
        <v>9.0839600772547158</v>
      </c>
      <c r="D519" s="15">
        <f t="shared" si="4"/>
        <v>5.3419663444103094E-3</v>
      </c>
      <c r="E519" s="1">
        <f t="shared" si="5"/>
        <v>8.6839985806015679E-2</v>
      </c>
      <c r="F519" s="1">
        <f t="shared" si="6"/>
        <v>8.6839985806015679E-2</v>
      </c>
      <c r="G519" s="1">
        <v>4.482113619612229E-2</v>
      </c>
      <c r="H519" s="1">
        <f t="shared" si="7"/>
        <v>1.2348997045992773E-4</v>
      </c>
    </row>
    <row r="520" spans="1:8" outlineLevel="1" x14ac:dyDescent="0.2">
      <c r="A520" s="10">
        <v>12</v>
      </c>
      <c r="B520" s="9">
        <v>10.232247266827603</v>
      </c>
      <c r="C520" s="9">
        <v>10.200021167514691</v>
      </c>
      <c r="D520" s="9">
        <f t="shared" si="4"/>
        <v>3.2226099312911316E-2</v>
      </c>
      <c r="E520" s="1">
        <f t="shared" si="5"/>
        <v>0.52387338790420501</v>
      </c>
      <c r="F520" s="1">
        <f t="shared" si="6"/>
        <v>0.52387338790420501</v>
      </c>
      <c r="G520" s="1">
        <v>5.3200504464876258E-2</v>
      </c>
      <c r="H520" s="1">
        <f t="shared" si="7"/>
        <v>5.429141174568641E-3</v>
      </c>
    </row>
    <row r="521" spans="1:8" outlineLevel="1" x14ac:dyDescent="0.2">
      <c r="A521" s="10">
        <v>13</v>
      </c>
      <c r="B521" s="9">
        <v>9.883386880829125</v>
      </c>
      <c r="C521" s="9">
        <v>9.820255766159331</v>
      </c>
      <c r="D521" s="9">
        <f t="shared" si="4"/>
        <v>6.3131114669793931E-2</v>
      </c>
      <c r="E521" s="1">
        <f t="shared" si="5"/>
        <v>1.0262709924369684</v>
      </c>
      <c r="F521" s="1">
        <f t="shared" si="6"/>
        <v>1.0262709924369684</v>
      </c>
      <c r="G521" s="1">
        <v>4.4920681091260239E-2</v>
      </c>
      <c r="H521" s="1">
        <f t="shared" si="7"/>
        <v>1.72890170710948E-2</v>
      </c>
    </row>
    <row r="522" spans="1:8" outlineLevel="1" x14ac:dyDescent="0.2">
      <c r="A522" s="10">
        <v>14</v>
      </c>
      <c r="B522" s="9">
        <v>9.5353182291716614</v>
      </c>
      <c r="C522" s="9">
        <v>9.5728619342093566</v>
      </c>
      <c r="D522" s="9">
        <f t="shared" si="4"/>
        <v>-3.7543705037695219E-2</v>
      </c>
      <c r="E522" s="1">
        <f t="shared" si="5"/>
        <v>-0.61031736300438832</v>
      </c>
      <c r="F522" s="1">
        <f t="shared" si="6"/>
        <v>0.61031736300438832</v>
      </c>
      <c r="G522" s="1">
        <v>0.10578702476271891</v>
      </c>
      <c r="H522" s="1">
        <f t="shared" si="7"/>
        <v>1.6426334577068307E-2</v>
      </c>
    </row>
    <row r="523" spans="1:8" outlineLevel="1" x14ac:dyDescent="0.2">
      <c r="A523" s="10">
        <v>15</v>
      </c>
      <c r="B523" s="9">
        <v>8.896998552743824</v>
      </c>
      <c r="C523" s="9">
        <v>8.8173251045649668</v>
      </c>
      <c r="D523" s="9">
        <f t="shared" si="4"/>
        <v>7.9673448178857242E-2</v>
      </c>
      <c r="E523" s="1">
        <f t="shared" si="5"/>
        <v>1.2951862035237227</v>
      </c>
      <c r="F523" s="1">
        <f t="shared" si="6"/>
        <v>1.2951862035237227</v>
      </c>
      <c r="G523" s="1">
        <v>0.11064179647384809</v>
      </c>
      <c r="H523" s="1">
        <f t="shared" si="7"/>
        <v>7.8218404408203546E-2</v>
      </c>
    </row>
    <row r="524" spans="1:8" outlineLevel="1" x14ac:dyDescent="0.2">
      <c r="A524" s="10">
        <v>16</v>
      </c>
      <c r="B524" s="9">
        <v>9.2921719402226142</v>
      </c>
      <c r="C524" s="9">
        <v>9.2818180053756763</v>
      </c>
      <c r="D524" s="9">
        <f t="shared" si="4"/>
        <v>1.0353934846937918E-2</v>
      </c>
      <c r="E524" s="1">
        <f t="shared" si="5"/>
        <v>0.16831546609898268</v>
      </c>
      <c r="F524" s="1">
        <f t="shared" si="6"/>
        <v>0.16831546609898268</v>
      </c>
      <c r="G524" s="1">
        <v>4.8234350307873444E-2</v>
      </c>
      <c r="H524" s="1">
        <f t="shared" si="7"/>
        <v>5.0283230714477515E-4</v>
      </c>
    </row>
    <row r="525" spans="1:8" outlineLevel="1" x14ac:dyDescent="0.2">
      <c r="A525" s="10">
        <v>17</v>
      </c>
      <c r="B525" s="9">
        <v>9.6709247793054267</v>
      </c>
      <c r="C525" s="9">
        <v>9.6801166594528372</v>
      </c>
      <c r="D525" s="15">
        <f t="shared" si="4"/>
        <v>-9.1918801474104583E-3</v>
      </c>
      <c r="E525" s="1">
        <f t="shared" si="5"/>
        <v>-0.14942489152275554</v>
      </c>
      <c r="F525" s="1">
        <f t="shared" si="6"/>
        <v>0.14942489152275554</v>
      </c>
      <c r="G525" s="1">
        <v>9.58507728988095E-2</v>
      </c>
      <c r="H525" s="1">
        <f t="shared" si="7"/>
        <v>8.7264987768093647E-4</v>
      </c>
    </row>
    <row r="526" spans="1:8" outlineLevel="1" x14ac:dyDescent="0.2">
      <c r="A526" s="10">
        <v>18</v>
      </c>
      <c r="B526" s="9">
        <v>9.635479667759963</v>
      </c>
      <c r="C526" s="9">
        <v>9.7554887878677583</v>
      </c>
      <c r="D526" s="9">
        <f t="shared" si="4"/>
        <v>-0.1200091201077953</v>
      </c>
      <c r="E526" s="1">
        <f t="shared" si="5"/>
        <v>-1.9508902929832659</v>
      </c>
      <c r="F526" s="1">
        <f t="shared" si="6"/>
        <v>1.9508902929832659</v>
      </c>
      <c r="G526" s="1">
        <v>6.2375329343012459E-2</v>
      </c>
      <c r="H526" s="1">
        <f t="shared" si="7"/>
        <v>9.0011757357472411E-2</v>
      </c>
    </row>
    <row r="527" spans="1:8" outlineLevel="1" x14ac:dyDescent="0.2">
      <c r="A527" s="10">
        <v>19</v>
      </c>
      <c r="B527" s="9">
        <v>9.5836954261661127</v>
      </c>
      <c r="C527" s="9">
        <v>9.4714241673129358</v>
      </c>
      <c r="D527" s="9">
        <f t="shared" si="4"/>
        <v>0.1122712588531769</v>
      </c>
      <c r="E527" s="1">
        <f t="shared" si="5"/>
        <v>1.8251021995739733</v>
      </c>
      <c r="F527" s="1">
        <f t="shared" si="6"/>
        <v>1.8251021995739733</v>
      </c>
      <c r="G527" s="1">
        <v>9.6693855050143579E-2</v>
      </c>
      <c r="H527" s="1">
        <f t="shared" si="7"/>
        <v>0.13157763265867028</v>
      </c>
    </row>
    <row r="528" spans="1:8" outlineLevel="1" x14ac:dyDescent="0.2">
      <c r="A528" s="10">
        <v>20</v>
      </c>
      <c r="B528" s="9">
        <v>8.9895546637639292</v>
      </c>
      <c r="C528" s="9">
        <v>8.9152402973316267</v>
      </c>
      <c r="D528" s="9">
        <f t="shared" si="4"/>
        <v>7.4314366432302492E-2</v>
      </c>
      <c r="E528" s="1">
        <f t="shared" si="5"/>
        <v>1.2080679865976547</v>
      </c>
      <c r="F528" s="1">
        <f t="shared" si="6"/>
        <v>1.2080679865976547</v>
      </c>
      <c r="G528" s="1">
        <v>4.0020445486490433E-2</v>
      </c>
      <c r="H528" s="1">
        <f t="shared" si="7"/>
        <v>2.1126105700585863E-2</v>
      </c>
    </row>
    <row r="529" spans="1:8" outlineLevel="1" x14ac:dyDescent="0.2">
      <c r="A529" s="10">
        <v>21</v>
      </c>
      <c r="B529" s="9">
        <v>10.031000872835088</v>
      </c>
      <c r="C529" s="9">
        <v>10.009984245824741</v>
      </c>
      <c r="D529" s="9">
        <f t="shared" si="4"/>
        <v>2.1016627010347122E-2</v>
      </c>
      <c r="E529" s="1">
        <f t="shared" si="5"/>
        <v>0.34165014782966358</v>
      </c>
      <c r="F529" s="1">
        <f t="shared" si="6"/>
        <v>0.34165014782966358</v>
      </c>
      <c r="G529" s="1">
        <v>5.0260568300623767E-2</v>
      </c>
      <c r="H529" s="1">
        <f t="shared" si="7"/>
        <v>2.1680057360148196E-3</v>
      </c>
    </row>
    <row r="530" spans="1:8" outlineLevel="1" x14ac:dyDescent="0.2">
      <c r="A530" s="10">
        <v>22</v>
      </c>
      <c r="B530" s="9">
        <v>8.9895546637639292</v>
      </c>
      <c r="C530" s="9">
        <v>8.9152402973316267</v>
      </c>
      <c r="D530" s="9">
        <f t="shared" si="4"/>
        <v>7.4314366432302492E-2</v>
      </c>
      <c r="E530" s="1">
        <f t="shared" si="5"/>
        <v>1.2080679865976547</v>
      </c>
      <c r="F530" s="1">
        <f t="shared" si="6"/>
        <v>1.2080679865976547</v>
      </c>
      <c r="G530" s="1">
        <v>4.0020445486490433E-2</v>
      </c>
      <c r="H530" s="1">
        <f t="shared" si="7"/>
        <v>2.1126105700585863E-2</v>
      </c>
    </row>
    <row r="531" spans="1:8" outlineLevel="1" x14ac:dyDescent="0.2">
      <c r="A531" s="10">
        <v>23</v>
      </c>
      <c r="B531" s="9">
        <v>10.460700455855241</v>
      </c>
      <c r="C531" s="9">
        <v>10.477358478919049</v>
      </c>
      <c r="D531" s="9">
        <f t="shared" si="4"/>
        <v>-1.6658023063808258E-2</v>
      </c>
      <c r="E531" s="1">
        <f t="shared" si="5"/>
        <v>-0.27079588173202479</v>
      </c>
      <c r="F531" s="1">
        <f t="shared" si="6"/>
        <v>0.27079588173202479</v>
      </c>
      <c r="G531" s="1">
        <v>0.15835996382548234</v>
      </c>
      <c r="H531" s="1">
        <f t="shared" si="7"/>
        <v>5.4645635010026946E-3</v>
      </c>
    </row>
    <row r="532" spans="1:8" outlineLevel="1" x14ac:dyDescent="0.2">
      <c r="A532" s="10">
        <v>24</v>
      </c>
      <c r="B532" s="9">
        <v>10.044900305486452</v>
      </c>
      <c r="C532" s="9">
        <v>10.090919008666617</v>
      </c>
      <c r="D532" s="9">
        <f t="shared" si="4"/>
        <v>-4.6018703180164877E-2</v>
      </c>
      <c r="E532" s="1">
        <f t="shared" si="5"/>
        <v>-0.74808848901834613</v>
      </c>
      <c r="F532" s="1">
        <f t="shared" si="6"/>
        <v>0.74808848901834613</v>
      </c>
      <c r="G532" s="1">
        <v>5.5906743168942757E-2</v>
      </c>
      <c r="H532" s="1">
        <f t="shared" si="7"/>
        <v>1.1700895255051495E-2</v>
      </c>
    </row>
    <row r="533" spans="1:8" outlineLevel="1" x14ac:dyDescent="0.2">
      <c r="A533" s="10">
        <v>25</v>
      </c>
      <c r="B533" s="9">
        <v>9.3444341064568821</v>
      </c>
      <c r="C533" s="9">
        <v>9.3618179750990702</v>
      </c>
      <c r="D533" s="9">
        <f t="shared" si="4"/>
        <v>-1.7383868642188105E-2</v>
      </c>
      <c r="E533" s="1">
        <f t="shared" si="5"/>
        <v>-0.2825953607365716</v>
      </c>
      <c r="F533" s="1">
        <f t="shared" si="6"/>
        <v>0.2825953607365716</v>
      </c>
      <c r="G533" s="1">
        <v>4.164934906617257E-2</v>
      </c>
      <c r="H533" s="1">
        <f t="shared" si="7"/>
        <v>1.2071691688908719E-3</v>
      </c>
    </row>
    <row r="534" spans="1:8" outlineLevel="1" x14ac:dyDescent="0.2">
      <c r="A534" s="10">
        <v>26</v>
      </c>
      <c r="B534" s="9">
        <v>9.1577831212375074</v>
      </c>
      <c r="C534" s="9">
        <v>9.1803742302389502</v>
      </c>
      <c r="D534" s="9">
        <f t="shared" si="4"/>
        <v>-2.2591109001442788E-2</v>
      </c>
      <c r="E534" s="1">
        <f t="shared" si="5"/>
        <v>-0.36724521618902217</v>
      </c>
      <c r="F534" s="1">
        <f t="shared" si="6"/>
        <v>0.36724521618902217</v>
      </c>
      <c r="G534" s="1">
        <v>6.2429419939467885E-2</v>
      </c>
      <c r="H534" s="1">
        <f t="shared" si="7"/>
        <v>3.192805016812753E-3</v>
      </c>
    </row>
    <row r="535" spans="1:8" outlineLevel="1" x14ac:dyDescent="0.2">
      <c r="A535" s="10">
        <v>27</v>
      </c>
      <c r="B535" s="9">
        <v>9.301277366968284</v>
      </c>
      <c r="C535" s="9">
        <v>9.2938402721546396</v>
      </c>
      <c r="D535" s="15">
        <f t="shared" si="4"/>
        <v>7.4370948136444071E-3</v>
      </c>
      <c r="E535" s="1">
        <f t="shared" si="5"/>
        <v>0.12089877891699184</v>
      </c>
      <c r="F535" s="1">
        <f t="shared" si="6"/>
        <v>0.12089877891699184</v>
      </c>
      <c r="G535" s="1">
        <v>5.9997514999401494E-2</v>
      </c>
      <c r="H535" s="1">
        <f t="shared" si="7"/>
        <v>3.3082462876208961E-4</v>
      </c>
    </row>
    <row r="536" spans="1:8" outlineLevel="1" x14ac:dyDescent="0.2">
      <c r="A536" s="10">
        <v>28</v>
      </c>
      <c r="B536" s="9">
        <v>9.0994864618852986</v>
      </c>
      <c r="C536" s="9">
        <v>9.130841834795417</v>
      </c>
      <c r="D536" s="9">
        <f t="shared" si="4"/>
        <v>-3.1355372910118362E-2</v>
      </c>
      <c r="E536" s="1">
        <f t="shared" si="5"/>
        <v>-0.50971869961445504</v>
      </c>
      <c r="F536" s="1">
        <f t="shared" si="6"/>
        <v>0.50971869961445504</v>
      </c>
      <c r="G536" s="1">
        <v>4.7923513182797792E-2</v>
      </c>
      <c r="H536" s="1">
        <f t="shared" si="7"/>
        <v>4.57872801952873E-3</v>
      </c>
    </row>
    <row r="537" spans="1:8" outlineLevel="1" x14ac:dyDescent="0.2">
      <c r="A537" s="10">
        <v>29</v>
      </c>
      <c r="B537" s="9">
        <v>9.7246189275059631</v>
      </c>
      <c r="C537" s="9">
        <v>9.7324562049431869</v>
      </c>
      <c r="D537" s="15">
        <f t="shared" si="4"/>
        <v>-7.837277437223733E-3</v>
      </c>
      <c r="E537" s="1">
        <f t="shared" si="5"/>
        <v>-0.12740422112888564</v>
      </c>
      <c r="F537" s="1">
        <f t="shared" si="6"/>
        <v>0.12740422112888564</v>
      </c>
      <c r="G537" s="1">
        <v>4.5874882966902369E-2</v>
      </c>
      <c r="H537" s="1">
        <f t="shared" si="7"/>
        <v>2.7265325806800239E-4</v>
      </c>
    </row>
    <row r="538" spans="1:8" outlineLevel="1" x14ac:dyDescent="0.2">
      <c r="A538" s="10">
        <v>30</v>
      </c>
      <c r="B538" s="9">
        <v>10.494602007530922</v>
      </c>
      <c r="C538" s="9">
        <v>10.466579887481423</v>
      </c>
      <c r="D538" s="9">
        <f t="shared" si="4"/>
        <v>2.8022120049499222E-2</v>
      </c>
      <c r="E538" s="1">
        <f t="shared" si="5"/>
        <v>0.45553272904822145</v>
      </c>
      <c r="F538" s="1">
        <f t="shared" si="6"/>
        <v>0.45553272904822145</v>
      </c>
      <c r="G538" s="1">
        <v>0.11663150584507551</v>
      </c>
      <c r="H538" s="1">
        <f t="shared" si="7"/>
        <v>1.0338320403347949E-2</v>
      </c>
    </row>
    <row r="539" spans="1:8" outlineLevel="1" x14ac:dyDescent="0.2">
      <c r="A539" s="10">
        <v>31</v>
      </c>
      <c r="B539" s="9">
        <v>9.751675801946746</v>
      </c>
      <c r="C539" s="9">
        <v>9.7039800187215093</v>
      </c>
      <c r="D539" s="9">
        <f t="shared" si="4"/>
        <v>4.769578322523671E-2</v>
      </c>
      <c r="E539" s="1">
        <f t="shared" si="5"/>
        <v>0.77535141018256903</v>
      </c>
      <c r="F539" s="1">
        <f t="shared" si="6"/>
        <v>0.77535141018256903</v>
      </c>
      <c r="G539" s="1">
        <v>6.4439323771681753E-2</v>
      </c>
      <c r="H539" s="1">
        <f t="shared" si="7"/>
        <v>1.4753089039149247E-2</v>
      </c>
    </row>
    <row r="540" spans="1:8" outlineLevel="1" x14ac:dyDescent="0.2">
      <c r="A540" s="10">
        <v>32</v>
      </c>
      <c r="B540" s="9">
        <v>8.9987251137983453</v>
      </c>
      <c r="C540" s="9">
        <v>8.9688404700881392</v>
      </c>
      <c r="D540" s="9">
        <f t="shared" si="4"/>
        <v>2.9884643710206049E-2</v>
      </c>
      <c r="E540" s="1">
        <f t="shared" si="5"/>
        <v>0.48581025568003772</v>
      </c>
      <c r="F540" s="1">
        <f t="shared" si="6"/>
        <v>0.48581025568003772</v>
      </c>
      <c r="G540" s="1">
        <v>4.7932543669086711E-2</v>
      </c>
      <c r="H540" s="1">
        <f t="shared" si="7"/>
        <v>4.1601322663479736E-3</v>
      </c>
    </row>
    <row r="541" spans="1:8" outlineLevel="1" x14ac:dyDescent="0.2">
      <c r="A541" s="10">
        <v>33</v>
      </c>
      <c r="B541" s="9">
        <v>9.9353737413984504</v>
      </c>
      <c r="C541" s="9">
        <v>9.9282868849548329</v>
      </c>
      <c r="D541" s="15">
        <f t="shared" si="4"/>
        <v>7.0868564436175063E-3</v>
      </c>
      <c r="E541" s="1">
        <f t="shared" si="5"/>
        <v>0.11520523966179169</v>
      </c>
      <c r="F541" s="1">
        <f t="shared" si="6"/>
        <v>0.11520523966179169</v>
      </c>
      <c r="G541" s="1">
        <v>4.4824583526477391E-2</v>
      </c>
      <c r="H541" s="1">
        <f t="shared" si="7"/>
        <v>2.1735678370034294E-4</v>
      </c>
    </row>
    <row r="542" spans="1:8" outlineLevel="1" x14ac:dyDescent="0.2">
      <c r="A542" s="10">
        <v>34</v>
      </c>
      <c r="B542" s="9">
        <v>9.7270307643173162</v>
      </c>
      <c r="C542" s="9">
        <v>9.8008960680001387</v>
      </c>
      <c r="D542" s="9">
        <f t="shared" si="4"/>
        <v>-7.3865303682822514E-2</v>
      </c>
      <c r="E542" s="1">
        <f t="shared" si="5"/>
        <v>-1.2007679400835736</v>
      </c>
      <c r="F542" s="1">
        <f t="shared" si="6"/>
        <v>1.2007679400835736</v>
      </c>
      <c r="G542" s="1">
        <v>4.5902542682311809E-2</v>
      </c>
      <c r="H542" s="1">
        <f t="shared" si="7"/>
        <v>2.423528768398368E-2</v>
      </c>
    </row>
    <row r="543" spans="1:8" outlineLevel="1" x14ac:dyDescent="0.2">
      <c r="A543" s="10">
        <v>35</v>
      </c>
      <c r="B543" s="9">
        <v>9.5084303438479925</v>
      </c>
      <c r="C543" s="9">
        <v>9.5078892731457056</v>
      </c>
      <c r="D543" s="15">
        <f t="shared" si="4"/>
        <v>5.4107070228681664E-4</v>
      </c>
      <c r="E543" s="1">
        <f t="shared" si="5"/>
        <v>8.7957446897439888E-3</v>
      </c>
      <c r="F543" s="1">
        <f t="shared" si="6"/>
        <v>8.7957446897439888E-3</v>
      </c>
      <c r="G543" s="1">
        <v>4.6875561306886512E-2</v>
      </c>
      <c r="H543" s="1">
        <f t="shared" si="7"/>
        <v>1.3306726954374575E-6</v>
      </c>
    </row>
    <row r="544" spans="1:8" outlineLevel="1" x14ac:dyDescent="0.2">
      <c r="A544" s="10">
        <v>36</v>
      </c>
      <c r="B544" s="9">
        <v>9.4414520929395689</v>
      </c>
      <c r="C544" s="9">
        <v>9.2802656945154602</v>
      </c>
      <c r="D544" s="9">
        <f t="shared" si="4"/>
        <v>0.16118639842410865</v>
      </c>
      <c r="E544" s="1">
        <f t="shared" si="5"/>
        <v>2.6202756904148061</v>
      </c>
      <c r="F544" s="1">
        <f t="shared" si="6"/>
        <v>2.6202756904148061</v>
      </c>
      <c r="G544" s="1">
        <v>9.3160349159776348E-2</v>
      </c>
      <c r="H544" s="1">
        <f t="shared" si="7"/>
        <v>0.25926436355915017</v>
      </c>
    </row>
    <row r="545" spans="1:8" outlineLevel="1" x14ac:dyDescent="0.2">
      <c r="A545" s="10">
        <v>37</v>
      </c>
      <c r="B545" s="9">
        <v>9.282229777787709</v>
      </c>
      <c r="C545" s="9">
        <v>9.3137109288558726</v>
      </c>
      <c r="D545" s="9">
        <f t="shared" si="4"/>
        <v>-3.1481151068163626E-2</v>
      </c>
      <c r="E545" s="1">
        <f t="shared" si="5"/>
        <v>-0.51176337244748149</v>
      </c>
      <c r="F545" s="1">
        <f t="shared" si="6"/>
        <v>0.51176337244748149</v>
      </c>
      <c r="G545" s="1">
        <v>4.7305823265082612E-2</v>
      </c>
      <c r="H545" s="1">
        <f t="shared" si="7"/>
        <v>4.5501396740870725E-3</v>
      </c>
    </row>
    <row r="546" spans="1:8" outlineLevel="1" x14ac:dyDescent="0.2">
      <c r="A546" s="10">
        <v>38</v>
      </c>
      <c r="B546" s="9">
        <v>9.8309566438561298</v>
      </c>
      <c r="C546" s="9">
        <v>9.9695780758352637</v>
      </c>
      <c r="D546" s="9">
        <f t="shared" si="4"/>
        <v>-0.1386214319791339</v>
      </c>
      <c r="E546" s="1">
        <f t="shared" si="5"/>
        <v>-2.2534554524241197</v>
      </c>
      <c r="F546" s="1">
        <f t="shared" si="6"/>
        <v>2.2534554524241197</v>
      </c>
      <c r="G546" s="1">
        <v>8.9308022247845481E-2</v>
      </c>
      <c r="H546" s="1">
        <f t="shared" si="7"/>
        <v>0.18227375880397914</v>
      </c>
    </row>
    <row r="547" spans="1:8" outlineLevel="1" x14ac:dyDescent="0.2">
      <c r="A547" s="10">
        <v>39</v>
      </c>
      <c r="B547" s="9">
        <v>9.4157272017011326</v>
      </c>
      <c r="C547" s="9">
        <v>9.4517762320366234</v>
      </c>
      <c r="D547" s="9">
        <f t="shared" si="4"/>
        <v>-3.6049030335490784E-2</v>
      </c>
      <c r="E547" s="1">
        <f t="shared" si="5"/>
        <v>-0.58601965658775002</v>
      </c>
      <c r="F547" s="1">
        <f t="shared" si="6"/>
        <v>0.58601965658775002</v>
      </c>
      <c r="G547" s="1">
        <v>7.9335143988818232E-2</v>
      </c>
      <c r="H547" s="1">
        <f t="shared" si="7"/>
        <v>1.0714344247662896E-2</v>
      </c>
    </row>
    <row r="548" spans="1:8" outlineLevel="1" x14ac:dyDescent="0.2">
      <c r="A548" s="10">
        <v>40</v>
      </c>
      <c r="B548" s="9">
        <v>9.2315146072075898</v>
      </c>
      <c r="C548" s="9">
        <v>9.2141041116013049</v>
      </c>
      <c r="D548" s="9">
        <f t="shared" si="4"/>
        <v>1.7410495606284826E-2</v>
      </c>
      <c r="E548" s="1">
        <f t="shared" si="5"/>
        <v>0.28302821355426783</v>
      </c>
      <c r="F548" s="1">
        <f t="shared" si="6"/>
        <v>0.28302821355426783</v>
      </c>
      <c r="G548" s="1">
        <v>5.284933507168392E-2</v>
      </c>
      <c r="H548" s="1">
        <f t="shared" si="7"/>
        <v>1.5730393841386226E-3</v>
      </c>
    </row>
    <row r="549" spans="1:8" outlineLevel="1" x14ac:dyDescent="0.2">
      <c r="A549" s="10">
        <v>41</v>
      </c>
      <c r="B549" s="9">
        <v>9.5460980676595266</v>
      </c>
      <c r="C549" s="9">
        <v>9.6008561185090731</v>
      </c>
      <c r="D549" s="9">
        <f t="shared" si="4"/>
        <v>-5.4758050849546436E-2</v>
      </c>
      <c r="E549" s="1">
        <f t="shared" si="5"/>
        <v>-0.89015692948260505</v>
      </c>
      <c r="F549" s="1">
        <f t="shared" si="6"/>
        <v>0.89015692948260505</v>
      </c>
      <c r="G549" s="1">
        <v>9.2065862803330178E-2</v>
      </c>
      <c r="H549" s="1">
        <f t="shared" si="7"/>
        <v>2.9498629288931176E-2</v>
      </c>
    </row>
    <row r="550" spans="1:8" outlineLevel="1" x14ac:dyDescent="0.2">
      <c r="A550" s="10">
        <v>42</v>
      </c>
      <c r="B550" s="9">
        <v>9.3250261717009781</v>
      </c>
      <c r="C550" s="9">
        <v>9.3412241403631135</v>
      </c>
      <c r="D550" s="9">
        <f t="shared" si="4"/>
        <v>-1.6197968662135409E-2</v>
      </c>
      <c r="E550" s="1">
        <f t="shared" si="5"/>
        <v>-0.2633171529015691</v>
      </c>
      <c r="F550" s="1">
        <f t="shared" si="6"/>
        <v>0.2633171529015691</v>
      </c>
      <c r="G550" s="1">
        <v>5.8480308530291542E-2</v>
      </c>
      <c r="H550" s="1">
        <f t="shared" si="7"/>
        <v>1.5247122401785607E-3</v>
      </c>
    </row>
    <row r="551" spans="1:8" outlineLevel="1" x14ac:dyDescent="0.2">
      <c r="A551" s="10">
        <v>43</v>
      </c>
      <c r="B551" s="9">
        <v>9.664542626975372</v>
      </c>
      <c r="C551" s="9">
        <v>9.6038764195523942</v>
      </c>
      <c r="D551" s="9">
        <f t="shared" si="4"/>
        <v>6.0666207422977791E-2</v>
      </c>
      <c r="E551" s="1">
        <f t="shared" si="5"/>
        <v>0.98620100761749507</v>
      </c>
      <c r="F551" s="1">
        <f t="shared" si="6"/>
        <v>0.98620100761749507</v>
      </c>
      <c r="G551" s="1">
        <v>6.3703163548987501E-2</v>
      </c>
      <c r="H551" s="1">
        <f t="shared" si="7"/>
        <v>2.3558276645078136E-2</v>
      </c>
    </row>
    <row r="552" spans="1:8" outlineLevel="1" x14ac:dyDescent="0.2">
      <c r="A552" s="10">
        <v>44</v>
      </c>
      <c r="B552" s="9">
        <v>9.2826610335558097</v>
      </c>
      <c r="C552" s="9">
        <v>9.182011567372701</v>
      </c>
      <c r="D552" s="9">
        <f t="shared" si="4"/>
        <v>0.10064946618310877</v>
      </c>
      <c r="E552" s="1">
        <f t="shared" si="5"/>
        <v>1.636176203893523</v>
      </c>
      <c r="F552" s="1">
        <f t="shared" si="6"/>
        <v>1.636176203893523</v>
      </c>
      <c r="G552" s="1">
        <v>9.800084041363441E-2</v>
      </c>
      <c r="H552" s="1">
        <f t="shared" si="7"/>
        <v>0.10748711929148597</v>
      </c>
    </row>
    <row r="553" spans="1:8" outlineLevel="1" x14ac:dyDescent="0.2">
      <c r="A553" s="10">
        <v>45</v>
      </c>
      <c r="B553" s="9">
        <v>9.1667243736934232</v>
      </c>
      <c r="C553" s="9">
        <v>9.1391476468127308</v>
      </c>
      <c r="D553" s="9">
        <f t="shared" si="4"/>
        <v>2.7576726880692348E-2</v>
      </c>
      <c r="E553" s="1">
        <f t="shared" si="5"/>
        <v>0.44829233591138401</v>
      </c>
      <c r="F553" s="1">
        <f t="shared" si="6"/>
        <v>0.44829233591138401</v>
      </c>
      <c r="G553" s="1">
        <v>4.2220933657208304E-2</v>
      </c>
      <c r="H553" s="1">
        <f t="shared" si="7"/>
        <v>3.0831774797500178E-3</v>
      </c>
    </row>
    <row r="554" spans="1:8" outlineLevel="1" x14ac:dyDescent="0.2">
      <c r="A554" s="10">
        <v>46</v>
      </c>
      <c r="B554" s="9">
        <v>9.2614136421601838</v>
      </c>
      <c r="C554" s="9">
        <v>9.2229349290513216</v>
      </c>
      <c r="D554" s="9">
        <f t="shared" si="4"/>
        <v>3.8478713108862195E-2</v>
      </c>
      <c r="E554" s="1">
        <f t="shared" si="5"/>
        <v>0.62551702589886005</v>
      </c>
      <c r="F554" s="1">
        <f t="shared" si="6"/>
        <v>0.62551702589886005</v>
      </c>
      <c r="G554" s="1">
        <v>3.9285472141161959E-2</v>
      </c>
      <c r="H554" s="1">
        <f t="shared" si="7"/>
        <v>5.5513713077747348E-3</v>
      </c>
    </row>
    <row r="555" spans="1:8" outlineLevel="1" x14ac:dyDescent="0.2">
      <c r="A555" s="10">
        <v>47</v>
      </c>
      <c r="B555" s="9">
        <v>9.1936254527991608</v>
      </c>
      <c r="C555" s="9">
        <v>9.1873853866169846</v>
      </c>
      <c r="D555" s="15">
        <f t="shared" si="4"/>
        <v>6.2400661821762071E-3</v>
      </c>
      <c r="E555" s="1">
        <f t="shared" si="5"/>
        <v>0.1014396616810955</v>
      </c>
      <c r="F555" s="1">
        <f t="shared" si="6"/>
        <v>0.1014396616810955</v>
      </c>
      <c r="G555" s="1">
        <v>4.3062150044321845E-2</v>
      </c>
      <c r="H555" s="1">
        <f t="shared" si="7"/>
        <v>1.6129561991520163E-4</v>
      </c>
    </row>
    <row r="556" spans="1:8" outlineLevel="1" x14ac:dyDescent="0.2">
      <c r="A556" s="10">
        <v>48</v>
      </c>
      <c r="B556" s="9">
        <v>9.8346732365357674</v>
      </c>
      <c r="C556" s="9">
        <v>9.8293064948018536</v>
      </c>
      <c r="D556" s="15">
        <f t="shared" si="4"/>
        <v>5.3667417339138268E-3</v>
      </c>
      <c r="E556" s="1">
        <f t="shared" si="5"/>
        <v>8.7242739087131954E-2</v>
      </c>
      <c r="F556" s="1">
        <f t="shared" si="6"/>
        <v>8.7242739087131954E-2</v>
      </c>
      <c r="G556" s="1">
        <v>5.6577898241943647E-2</v>
      </c>
      <c r="H556" s="1">
        <f t="shared" si="7"/>
        <v>1.6127685559295824E-4</v>
      </c>
    </row>
    <row r="557" spans="1:8" outlineLevel="1" x14ac:dyDescent="0.2">
      <c r="A557" s="10">
        <v>49</v>
      </c>
      <c r="B557" s="9">
        <v>10.240923610246821</v>
      </c>
      <c r="C557" s="9">
        <v>10.235185158714446</v>
      </c>
      <c r="D557" s="15">
        <f t="shared" si="4"/>
        <v>5.7384515323750662E-3</v>
      </c>
      <c r="E557" s="1">
        <f t="shared" si="5"/>
        <v>9.3285321825622464E-2</v>
      </c>
      <c r="F557" s="1">
        <f t="shared" si="6"/>
        <v>9.3285321825622464E-2</v>
      </c>
      <c r="G557" s="1">
        <v>6.0777965764535466E-2</v>
      </c>
      <c r="H557" s="1">
        <f t="shared" si="7"/>
        <v>1.9985498644876711E-4</v>
      </c>
    </row>
    <row r="558" spans="1:8" outlineLevel="1" x14ac:dyDescent="0.2">
      <c r="A558" s="10">
        <v>50</v>
      </c>
      <c r="B558" s="9">
        <v>8.8113542299657279</v>
      </c>
      <c r="C558" s="9">
        <v>8.7731584589468738</v>
      </c>
      <c r="D558" s="9">
        <f t="shared" si="4"/>
        <v>3.8195771018854074E-2</v>
      </c>
      <c r="E558" s="1">
        <f t="shared" si="5"/>
        <v>0.6209174673288328</v>
      </c>
      <c r="F558" s="1">
        <f t="shared" si="6"/>
        <v>0.6209174673288328</v>
      </c>
      <c r="G558" s="1">
        <v>9.8629908560092516E-2</v>
      </c>
      <c r="H558" s="1">
        <f t="shared" si="7"/>
        <v>1.5600870914077809E-2</v>
      </c>
    </row>
    <row r="559" spans="1:8" outlineLevel="1" x14ac:dyDescent="0.2">
      <c r="A559" s="10">
        <v>51</v>
      </c>
      <c r="B559" s="9">
        <v>9.6064283182717496</v>
      </c>
      <c r="C559" s="9">
        <v>9.5892727900518349</v>
      </c>
      <c r="D559" s="9">
        <f t="shared" si="4"/>
        <v>1.7155528219914729E-2</v>
      </c>
      <c r="E559" s="1">
        <f t="shared" si="5"/>
        <v>0.27888341690339707</v>
      </c>
      <c r="F559" s="1">
        <f t="shared" si="6"/>
        <v>0.27888341690339707</v>
      </c>
      <c r="G559" s="1">
        <v>4.2541195881804661E-2</v>
      </c>
      <c r="H559" s="1">
        <f t="shared" si="7"/>
        <v>1.2030775624345003E-3</v>
      </c>
    </row>
    <row r="560" spans="1:8" outlineLevel="1" x14ac:dyDescent="0.2">
      <c r="A560" s="10">
        <v>52</v>
      </c>
      <c r="B560" s="9">
        <v>9.1896273303786415</v>
      </c>
      <c r="C560" s="9">
        <v>9.2041211606057143</v>
      </c>
      <c r="D560" s="9">
        <f t="shared" si="4"/>
        <v>-1.4493830227072735E-2</v>
      </c>
      <c r="E560" s="1">
        <f t="shared" si="5"/>
        <v>-0.23561436558109516</v>
      </c>
      <c r="F560" s="1">
        <f t="shared" si="6"/>
        <v>0.23561436558109516</v>
      </c>
      <c r="G560" s="1">
        <v>5.1466086459352967E-2</v>
      </c>
      <c r="H560" s="1">
        <f t="shared" si="7"/>
        <v>1.058516657293711E-3</v>
      </c>
    </row>
    <row r="561" spans="1:8" outlineLevel="1" x14ac:dyDescent="0.2">
      <c r="A561" s="10">
        <v>53</v>
      </c>
      <c r="B561" s="9">
        <v>10.050832842423782</v>
      </c>
      <c r="C561" s="9">
        <v>10.097535204886213</v>
      </c>
      <c r="D561" s="9">
        <f t="shared" si="4"/>
        <v>-4.6702362462431424E-2</v>
      </c>
      <c r="E561" s="1">
        <f t="shared" si="5"/>
        <v>-0.7592021798468741</v>
      </c>
      <c r="F561" s="1">
        <f t="shared" si="6"/>
        <v>0.7592021798468741</v>
      </c>
      <c r="G561" s="1">
        <v>6.9207992209171232E-2</v>
      </c>
      <c r="H561" s="1">
        <f t="shared" si="7"/>
        <v>1.5347745782635291E-2</v>
      </c>
    </row>
    <row r="562" spans="1:8" outlineLevel="1" x14ac:dyDescent="0.2">
      <c r="A562" s="10">
        <v>54</v>
      </c>
      <c r="B562" s="9">
        <v>9.2157154005934494</v>
      </c>
      <c r="C562" s="9">
        <v>9.2298277586915844</v>
      </c>
      <c r="D562" s="9">
        <f t="shared" si="4"/>
        <v>-1.4112358098135047E-2</v>
      </c>
      <c r="E562" s="1">
        <f t="shared" si="5"/>
        <v>-0.22941308460578491</v>
      </c>
      <c r="F562" s="1">
        <f t="shared" si="6"/>
        <v>0.22941308460578491</v>
      </c>
      <c r="G562" s="1">
        <v>5.0272602225807296E-2</v>
      </c>
      <c r="H562" s="1">
        <f t="shared" si="7"/>
        <v>9.7779665301442483E-4</v>
      </c>
    </row>
    <row r="563" spans="1:8" outlineLevel="1" x14ac:dyDescent="0.2">
      <c r="A563" s="10">
        <v>55</v>
      </c>
      <c r="B563" s="9">
        <v>9.4850891690160637</v>
      </c>
      <c r="C563" s="9">
        <v>9.4296398921871916</v>
      </c>
      <c r="D563" s="9">
        <f t="shared" si="4"/>
        <v>5.5449276828872129E-2</v>
      </c>
      <c r="E563" s="1">
        <f t="shared" si="5"/>
        <v>0.9013936259279508</v>
      </c>
      <c r="F563" s="1">
        <f t="shared" si="6"/>
        <v>0.9013936259279508</v>
      </c>
      <c r="G563" s="1">
        <v>5.6013903178179426E-2</v>
      </c>
      <c r="H563" s="1">
        <f t="shared" si="7"/>
        <v>1.7024421022389592E-2</v>
      </c>
    </row>
    <row r="564" spans="1:8" outlineLevel="1" x14ac:dyDescent="0.2">
      <c r="A564" s="10">
        <v>56</v>
      </c>
      <c r="B564" s="9">
        <v>9.233581688042598</v>
      </c>
      <c r="C564" s="9">
        <v>9.1820465294128706</v>
      </c>
      <c r="D564" s="9">
        <f t="shared" si="4"/>
        <v>5.1535158629727462E-2</v>
      </c>
      <c r="E564" s="1">
        <f t="shared" si="5"/>
        <v>0.83776500175804103</v>
      </c>
      <c r="F564" s="1">
        <f t="shared" si="6"/>
        <v>0.83776500175804103</v>
      </c>
      <c r="G564" s="1">
        <v>3.7952942628244404E-2</v>
      </c>
      <c r="H564" s="1">
        <f t="shared" si="7"/>
        <v>9.5934760351540308E-3</v>
      </c>
    </row>
    <row r="565" spans="1:8" outlineLevel="1" x14ac:dyDescent="0.2">
      <c r="A565" s="10">
        <v>57</v>
      </c>
      <c r="B565" s="9">
        <v>9.1033117992176589</v>
      </c>
      <c r="C565" s="9">
        <v>9.0671674900719772</v>
      </c>
      <c r="D565" s="9">
        <f t="shared" si="4"/>
        <v>3.6144309145681675E-2</v>
      </c>
      <c r="E565" s="1">
        <f t="shared" si="5"/>
        <v>0.58756852642165469</v>
      </c>
      <c r="F565" s="1">
        <f t="shared" si="6"/>
        <v>0.58756852642165469</v>
      </c>
      <c r="G565" s="1">
        <v>4.5687062665358991E-2</v>
      </c>
      <c r="H565" s="1">
        <f t="shared" si="7"/>
        <v>5.773077773514791E-3</v>
      </c>
    </row>
    <row r="566" spans="1:8" outlineLevel="1" x14ac:dyDescent="0.2">
      <c r="A566" s="10">
        <v>58</v>
      </c>
      <c r="B566" s="9">
        <v>9.1794687083090949</v>
      </c>
      <c r="C566" s="9">
        <v>9.2131075746970339</v>
      </c>
      <c r="D566" s="9">
        <f t="shared" si="4"/>
        <v>-3.3638866387939004E-2</v>
      </c>
      <c r="E566" s="1">
        <f t="shared" si="5"/>
        <v>-0.54683958889328177</v>
      </c>
      <c r="F566" s="1">
        <f t="shared" si="6"/>
        <v>0.54683958889328177</v>
      </c>
      <c r="G566" s="1">
        <v>6.1471395792557983E-2</v>
      </c>
      <c r="H566" s="1">
        <f t="shared" si="7"/>
        <v>6.9562741450762081E-3</v>
      </c>
    </row>
    <row r="567" spans="1:8" outlineLevel="1" x14ac:dyDescent="0.2">
      <c r="A567" s="10">
        <v>59</v>
      </c>
      <c r="B567" s="9">
        <v>9.3564948817622575</v>
      </c>
      <c r="C567" s="9">
        <v>9.3582736084568712</v>
      </c>
      <c r="D567" s="15">
        <f t="shared" si="4"/>
        <v>-1.7787266946136526E-3</v>
      </c>
      <c r="E567" s="1">
        <f t="shared" si="5"/>
        <v>-2.891530776390203E-2</v>
      </c>
      <c r="F567" s="1">
        <f t="shared" si="6"/>
        <v>2.891530776390203E-2</v>
      </c>
      <c r="G567" s="1">
        <v>5.4631659350165299E-2</v>
      </c>
      <c r="H567" s="1">
        <f t="shared" si="7"/>
        <v>1.7036354439480303E-5</v>
      </c>
    </row>
    <row r="568" spans="1:8" outlineLevel="1" x14ac:dyDescent="0.2">
      <c r="A568" s="10">
        <v>60</v>
      </c>
      <c r="B568" s="9">
        <v>10.008554074982184</v>
      </c>
      <c r="C568" s="9">
        <v>9.9348902221424815</v>
      </c>
      <c r="D568" s="9">
        <f t="shared" si="4"/>
        <v>7.366385283970267E-2</v>
      </c>
      <c r="E568" s="1">
        <f t="shared" si="5"/>
        <v>1.197493118186681</v>
      </c>
      <c r="F568" s="1">
        <f t="shared" si="6"/>
        <v>1.197493118186681</v>
      </c>
      <c r="G568" s="1">
        <v>4.8600249371861443E-2</v>
      </c>
      <c r="H568" s="1">
        <f t="shared" si="7"/>
        <v>2.5664761276801524E-2</v>
      </c>
    </row>
    <row r="569" spans="1:8" outlineLevel="1" x14ac:dyDescent="0.2">
      <c r="A569" s="10">
        <v>61</v>
      </c>
      <c r="B569" s="9">
        <v>9.2064327471451648</v>
      </c>
      <c r="C569" s="9">
        <v>9.2016526381925487</v>
      </c>
      <c r="D569" s="15">
        <f t="shared" si="4"/>
        <v>4.7801089526160467E-3</v>
      </c>
      <c r="E569" s="1">
        <f t="shared" si="5"/>
        <v>7.7706328874711142E-2</v>
      </c>
      <c r="F569" s="1">
        <f t="shared" si="6"/>
        <v>7.7706328874711142E-2</v>
      </c>
      <c r="G569" s="1">
        <v>4.6112501404347889E-2</v>
      </c>
      <c r="H569" s="1">
        <f t="shared" si="7"/>
        <v>1.0200369317373443E-4</v>
      </c>
    </row>
    <row r="570" spans="1:8" outlineLevel="1" x14ac:dyDescent="0.2">
      <c r="A570" s="10">
        <v>62</v>
      </c>
      <c r="B570" s="9">
        <v>9.0613524256098064</v>
      </c>
      <c r="C570" s="9">
        <v>9.0801331995920354</v>
      </c>
      <c r="D570" s="9">
        <f t="shared" si="4"/>
        <v>-1.8780773982228993E-2</v>
      </c>
      <c r="E570" s="1">
        <f t="shared" si="5"/>
        <v>-0.30530371044911347</v>
      </c>
      <c r="F570" s="1">
        <f t="shared" si="6"/>
        <v>0.30530371044911347</v>
      </c>
      <c r="G570" s="1">
        <v>4.9872327217244057E-2</v>
      </c>
      <c r="H570" s="1">
        <f t="shared" si="7"/>
        <v>1.7164794568196374E-3</v>
      </c>
    </row>
    <row r="571" spans="1:8" outlineLevel="1" x14ac:dyDescent="0.2">
      <c r="A571" s="10">
        <v>63</v>
      </c>
      <c r="B571" s="9">
        <v>9.7641703112667741</v>
      </c>
      <c r="C571" s="9">
        <v>9.8022859754726053</v>
      </c>
      <c r="D571" s="9">
        <f t="shared" si="4"/>
        <v>-3.8115664205831123E-2</v>
      </c>
      <c r="E571" s="1">
        <f t="shared" si="5"/>
        <v>-0.61961523626682746</v>
      </c>
      <c r="F571" s="1">
        <f t="shared" si="6"/>
        <v>0.61961523626682746</v>
      </c>
      <c r="G571" s="1">
        <v>4.524888211006739E-2</v>
      </c>
      <c r="H571" s="1">
        <f t="shared" si="7"/>
        <v>6.35258413125773E-3</v>
      </c>
    </row>
    <row r="572" spans="1:8" outlineLevel="1" x14ac:dyDescent="0.2">
      <c r="A572" s="10">
        <v>64</v>
      </c>
      <c r="B572" s="9">
        <v>10.403049984023408</v>
      </c>
      <c r="C572" s="9">
        <v>10.345091676201395</v>
      </c>
      <c r="D572" s="9">
        <f t="shared" si="4"/>
        <v>5.79583078220125E-2</v>
      </c>
      <c r="E572" s="1">
        <f t="shared" si="5"/>
        <v>0.94218089446983366</v>
      </c>
      <c r="F572" s="1">
        <f t="shared" si="6"/>
        <v>0.94218089446983366</v>
      </c>
      <c r="G572" s="1">
        <v>0.15086775994644569</v>
      </c>
      <c r="H572" s="1">
        <f t="shared" si="7"/>
        <v>6.1914605904854286E-2</v>
      </c>
    </row>
    <row r="573" spans="1:8" outlineLevel="1" x14ac:dyDescent="0.2">
      <c r="A573" s="10">
        <v>65</v>
      </c>
      <c r="B573" s="9">
        <v>9.544826709432904</v>
      </c>
      <c r="C573" s="9">
        <v>9.5418813104378426</v>
      </c>
      <c r="D573" s="15">
        <f t="shared" ref="D573:D636" si="8">B573 - C573</f>
        <v>2.9453989950614101E-3</v>
      </c>
      <c r="E573" s="1">
        <f t="shared" ref="E573:E636" si="9">D573 /0.0615150531731231</f>
        <v>4.7880946908590197E-2</v>
      </c>
      <c r="F573" s="1">
        <f t="shared" ref="F573:F636" si="10">ABS(E573)</f>
        <v>4.7880946908590197E-2</v>
      </c>
      <c r="G573" s="1">
        <v>4.1660970671722704E-2</v>
      </c>
      <c r="H573" s="1">
        <f t="shared" si="7"/>
        <v>3.4665322085855471E-5</v>
      </c>
    </row>
    <row r="574" spans="1:8" outlineLevel="1" x14ac:dyDescent="0.2">
      <c r="A574" s="10">
        <v>66</v>
      </c>
      <c r="B574" s="9">
        <v>9.060094060174638</v>
      </c>
      <c r="C574" s="9">
        <v>9.0148378280936328</v>
      </c>
      <c r="D574" s="9">
        <f t="shared" si="8"/>
        <v>4.5256232081005265E-2</v>
      </c>
      <c r="E574" s="1">
        <f t="shared" si="9"/>
        <v>0.73569361882269213</v>
      </c>
      <c r="F574" s="1">
        <f t="shared" si="10"/>
        <v>0.73569361882269213</v>
      </c>
      <c r="G574" s="1">
        <v>4.9233103164611478E-2</v>
      </c>
      <c r="H574" s="1">
        <f t="shared" ref="H574:H637" si="11">(F574^2/3)*(G574/(1-G574)^2)</f>
        <v>9.8261146940153369E-3</v>
      </c>
    </row>
    <row r="575" spans="1:8" outlineLevel="1" x14ac:dyDescent="0.2">
      <c r="A575" s="10">
        <v>67</v>
      </c>
      <c r="B575" s="9">
        <v>9.8195079387408537</v>
      </c>
      <c r="C575" s="9">
        <v>9.8022358971949597</v>
      </c>
      <c r="D575" s="9">
        <f t="shared" si="8"/>
        <v>1.7272041545894012E-2</v>
      </c>
      <c r="E575" s="1">
        <f t="shared" si="9"/>
        <v>0.28077747892511684</v>
      </c>
      <c r="F575" s="1">
        <f t="shared" si="10"/>
        <v>0.28077747892511684</v>
      </c>
      <c r="G575" s="1">
        <v>5.6033034537310816E-2</v>
      </c>
      <c r="H575" s="1">
        <f t="shared" si="11"/>
        <v>1.6524709601547039E-3</v>
      </c>
    </row>
    <row r="576" spans="1:8" outlineLevel="1" x14ac:dyDescent="0.2">
      <c r="A576" s="10">
        <v>68</v>
      </c>
      <c r="B576" s="9">
        <v>9.5286944617670493</v>
      </c>
      <c r="C576" s="9">
        <v>9.4825396694282773</v>
      </c>
      <c r="D576" s="9">
        <f t="shared" si="8"/>
        <v>4.6154792338771955E-2</v>
      </c>
      <c r="E576" s="1">
        <f t="shared" si="9"/>
        <v>0.75030077936984885</v>
      </c>
      <c r="F576" s="1">
        <f t="shared" si="10"/>
        <v>0.75030077936984885</v>
      </c>
      <c r="G576" s="1">
        <v>4.6702477719416435E-2</v>
      </c>
      <c r="H576" s="1">
        <f t="shared" si="11"/>
        <v>9.6434522379360045E-3</v>
      </c>
    </row>
    <row r="577" spans="1:8" outlineLevel="1" x14ac:dyDescent="0.2">
      <c r="A577" s="10">
        <v>69</v>
      </c>
      <c r="B577" s="9">
        <v>10.277668370604527</v>
      </c>
      <c r="C577" s="9">
        <v>10.15114287799196</v>
      </c>
      <c r="D577" s="9">
        <f t="shared" si="8"/>
        <v>0.12652549261256674</v>
      </c>
      <c r="E577" s="1">
        <f t="shared" si="9"/>
        <v>2.0568216409808411</v>
      </c>
      <c r="F577" s="1">
        <f t="shared" si="10"/>
        <v>2.0568216409808411</v>
      </c>
      <c r="G577" s="1">
        <v>0.13180346201455875</v>
      </c>
      <c r="H577" s="1">
        <f t="shared" si="11"/>
        <v>0.24658277166809578</v>
      </c>
    </row>
    <row r="578" spans="1:8" outlineLevel="1" x14ac:dyDescent="0.2">
      <c r="A578" s="10">
        <v>70</v>
      </c>
      <c r="B578" s="9">
        <v>9.0893020435991261</v>
      </c>
      <c r="C578" s="9">
        <v>9.2327749590703618</v>
      </c>
      <c r="D578" s="9">
        <f t="shared" si="8"/>
        <v>-0.14347291547123575</v>
      </c>
      <c r="E578" s="1">
        <f t="shared" si="9"/>
        <v>-2.3323220589187645</v>
      </c>
      <c r="F578" s="1">
        <f t="shared" si="10"/>
        <v>2.3323220589187645</v>
      </c>
      <c r="G578" s="1">
        <v>0.13382293440176457</v>
      </c>
      <c r="H578" s="1">
        <f t="shared" si="11"/>
        <v>0.32342454268366222</v>
      </c>
    </row>
    <row r="579" spans="1:8" outlineLevel="1" x14ac:dyDescent="0.2">
      <c r="A579" s="10">
        <v>71</v>
      </c>
      <c r="B579" s="9">
        <v>9.4858046097299411</v>
      </c>
      <c r="C579" s="9">
        <v>9.4678530989781944</v>
      </c>
      <c r="D579" s="9">
        <f t="shared" si="8"/>
        <v>1.7951510751746724E-2</v>
      </c>
      <c r="E579" s="1">
        <f t="shared" si="9"/>
        <v>0.29182305510206441</v>
      </c>
      <c r="F579" s="1">
        <f t="shared" si="10"/>
        <v>0.29182305510206441</v>
      </c>
      <c r="G579" s="1">
        <v>4.5975646655563883E-2</v>
      </c>
      <c r="H579" s="1">
        <f t="shared" si="11"/>
        <v>1.4339264280385131E-3</v>
      </c>
    </row>
    <row r="580" spans="1:8" outlineLevel="1" x14ac:dyDescent="0.2">
      <c r="A580" s="10">
        <v>72</v>
      </c>
      <c r="B580" s="9">
        <v>9.2059306634874822</v>
      </c>
      <c r="C580" s="9">
        <v>9.1693377050641942</v>
      </c>
      <c r="D580" s="9">
        <f t="shared" si="8"/>
        <v>3.6592958423288025E-2</v>
      </c>
      <c r="E580" s="1">
        <f t="shared" si="9"/>
        <v>0.59486185146103499</v>
      </c>
      <c r="F580" s="1">
        <f t="shared" si="10"/>
        <v>0.59486185146103499</v>
      </c>
      <c r="G580" s="1">
        <v>4.9283881034928964E-2</v>
      </c>
      <c r="H580" s="1">
        <f t="shared" si="11"/>
        <v>6.4315280536493356E-3</v>
      </c>
    </row>
    <row r="581" spans="1:8" outlineLevel="1" x14ac:dyDescent="0.2">
      <c r="A581" s="10">
        <v>73</v>
      </c>
      <c r="B581" s="9">
        <v>9.3196431068666321</v>
      </c>
      <c r="C581" s="9">
        <v>9.3835174967992465</v>
      </c>
      <c r="D581" s="9">
        <f t="shared" si="8"/>
        <v>-6.3874389932614406E-2</v>
      </c>
      <c r="E581" s="1">
        <f t="shared" si="9"/>
        <v>-1.0383538115922841</v>
      </c>
      <c r="F581" s="1">
        <f t="shared" si="10"/>
        <v>1.0383538115922841</v>
      </c>
      <c r="G581" s="1">
        <v>6.5063550681606699E-2</v>
      </c>
      <c r="H581" s="1">
        <f t="shared" si="11"/>
        <v>2.6751186270200258E-2</v>
      </c>
    </row>
    <row r="582" spans="1:8" outlineLevel="1" x14ac:dyDescent="0.2">
      <c r="A582" s="10">
        <v>74</v>
      </c>
      <c r="B582" s="9">
        <v>9.8602146403026616</v>
      </c>
      <c r="C582" s="9">
        <v>9.8967846360606586</v>
      </c>
      <c r="D582" s="9">
        <f t="shared" si="8"/>
        <v>-3.656999575799702E-2</v>
      </c>
      <c r="E582" s="1">
        <f t="shared" si="9"/>
        <v>-0.59448856615757639</v>
      </c>
      <c r="F582" s="1">
        <f t="shared" si="10"/>
        <v>0.59448856615757639</v>
      </c>
      <c r="G582" s="1">
        <v>6.7005130600970381E-2</v>
      </c>
      <c r="H582" s="1">
        <f t="shared" si="11"/>
        <v>9.0680792018189519E-3</v>
      </c>
    </row>
    <row r="583" spans="1:8" outlineLevel="1" x14ac:dyDescent="0.2">
      <c r="A583" s="10">
        <v>75</v>
      </c>
      <c r="B583" s="9">
        <v>9.6542566664586005</v>
      </c>
      <c r="C583" s="9">
        <v>9.6533569546386175</v>
      </c>
      <c r="D583" s="15">
        <f t="shared" si="8"/>
        <v>8.9971181998294014E-4</v>
      </c>
      <c r="E583" s="1">
        <f t="shared" si="9"/>
        <v>1.4625880553998098E-2</v>
      </c>
      <c r="F583" s="1">
        <f t="shared" si="10"/>
        <v>1.4625880553998098E-2</v>
      </c>
      <c r="G583" s="1">
        <v>4.2407076871756148E-2</v>
      </c>
      <c r="H583" s="1">
        <f t="shared" si="11"/>
        <v>3.2976098501958272E-6</v>
      </c>
    </row>
    <row r="584" spans="1:8" outlineLevel="1" x14ac:dyDescent="0.2">
      <c r="A584" s="10">
        <v>76</v>
      </c>
      <c r="B584" s="9">
        <v>9.1228197744466879</v>
      </c>
      <c r="C584" s="9">
        <v>9.094783948454257</v>
      </c>
      <c r="D584" s="9">
        <f t="shared" si="8"/>
        <v>2.8035825992430929E-2</v>
      </c>
      <c r="E584" s="1">
        <f t="shared" si="9"/>
        <v>0.45575553537325442</v>
      </c>
      <c r="F584" s="1">
        <f t="shared" si="10"/>
        <v>0.45575553537325442</v>
      </c>
      <c r="G584" s="1">
        <v>4.9687860914095834E-2</v>
      </c>
      <c r="H584" s="1">
        <f t="shared" si="11"/>
        <v>3.8094334963698598E-3</v>
      </c>
    </row>
    <row r="585" spans="1:8" outlineLevel="1" x14ac:dyDescent="0.2">
      <c r="A585" s="10">
        <v>77</v>
      </c>
      <c r="B585" s="9">
        <v>9.5556247389049904</v>
      </c>
      <c r="C585" s="9">
        <v>9.5677929103225043</v>
      </c>
      <c r="D585" s="9">
        <f t="shared" si="8"/>
        <v>-1.2168171417513918E-2</v>
      </c>
      <c r="E585" s="1">
        <f t="shared" si="9"/>
        <v>-0.19780802892698116</v>
      </c>
      <c r="F585" s="1">
        <f t="shared" si="10"/>
        <v>0.19780802892698116</v>
      </c>
      <c r="G585" s="1">
        <v>4.8885935008971093E-2</v>
      </c>
      <c r="H585" s="1">
        <f t="shared" si="11"/>
        <v>7.0483148211532732E-4</v>
      </c>
    </row>
    <row r="586" spans="1:8" outlineLevel="1" x14ac:dyDescent="0.2">
      <c r="A586" s="10">
        <v>78</v>
      </c>
      <c r="B586" s="9">
        <v>9.7907059575479209</v>
      </c>
      <c r="C586" s="9">
        <v>9.8132795382837852</v>
      </c>
      <c r="D586" s="9">
        <f t="shared" si="8"/>
        <v>-2.257358073586424E-2</v>
      </c>
      <c r="E586" s="1">
        <f t="shared" si="9"/>
        <v>-0.36696027348517346</v>
      </c>
      <c r="F586" s="1">
        <f t="shared" si="10"/>
        <v>0.36696027348517346</v>
      </c>
      <c r="G586" s="1">
        <v>4.7130285929257359E-2</v>
      </c>
      <c r="H586" s="1">
        <f t="shared" si="11"/>
        <v>2.3299675589934297E-3</v>
      </c>
    </row>
    <row r="587" spans="1:8" outlineLevel="1" x14ac:dyDescent="0.2">
      <c r="A587" s="10">
        <v>79</v>
      </c>
      <c r="B587" s="9">
        <v>9.7277355687632667</v>
      </c>
      <c r="C587" s="9">
        <v>9.6898864518347931</v>
      </c>
      <c r="D587" s="9">
        <f t="shared" si="8"/>
        <v>3.7849116928473592E-2</v>
      </c>
      <c r="E587" s="1">
        <f t="shared" si="9"/>
        <v>0.6152821947817233</v>
      </c>
      <c r="F587" s="1">
        <f t="shared" si="10"/>
        <v>0.6152821947817233</v>
      </c>
      <c r="G587" s="1">
        <v>4.6865673365293237E-2</v>
      </c>
      <c r="H587" s="1">
        <f t="shared" si="11"/>
        <v>6.5098964462359486E-3</v>
      </c>
    </row>
    <row r="588" spans="1:8" outlineLevel="1" x14ac:dyDescent="0.2">
      <c r="A588" s="10">
        <v>80</v>
      </c>
      <c r="B588" s="9">
        <v>9.2893363782026803</v>
      </c>
      <c r="C588" s="9">
        <v>9.258098025294947</v>
      </c>
      <c r="D588" s="9">
        <f t="shared" si="8"/>
        <v>3.1238352907733358E-2</v>
      </c>
      <c r="E588" s="1">
        <f t="shared" si="9"/>
        <v>0.50781640096804614</v>
      </c>
      <c r="F588" s="1">
        <f t="shared" si="10"/>
        <v>0.50781640096804614</v>
      </c>
      <c r="G588" s="1">
        <v>6.409512943995814E-2</v>
      </c>
      <c r="H588" s="1">
        <f t="shared" si="11"/>
        <v>6.2900457722591006E-3</v>
      </c>
    </row>
    <row r="589" spans="1:8" outlineLevel="1" x14ac:dyDescent="0.2">
      <c r="A589" s="10">
        <v>81</v>
      </c>
      <c r="B589" s="9">
        <v>10.459697547336718</v>
      </c>
      <c r="C589" s="9">
        <v>10.452252714977504</v>
      </c>
      <c r="D589" s="15">
        <f t="shared" si="8"/>
        <v>7.4448323592140042E-3</v>
      </c>
      <c r="E589" s="1">
        <f t="shared" si="9"/>
        <v>0.12102456187856746</v>
      </c>
      <c r="F589" s="1">
        <f t="shared" si="10"/>
        <v>0.12102456187856746</v>
      </c>
      <c r="G589" s="1">
        <v>0.11684176305460645</v>
      </c>
      <c r="H589" s="1">
        <f t="shared" si="11"/>
        <v>7.3138632753006513E-4</v>
      </c>
    </row>
    <row r="590" spans="1:8" outlineLevel="1" x14ac:dyDescent="0.2">
      <c r="A590" s="10">
        <v>82</v>
      </c>
      <c r="B590" s="9">
        <v>9.5122248609519691</v>
      </c>
      <c r="C590" s="9">
        <v>9.4601766476797966</v>
      </c>
      <c r="D590" s="9">
        <f t="shared" si="8"/>
        <v>5.2048213272172461E-2</v>
      </c>
      <c r="E590" s="1">
        <f t="shared" si="9"/>
        <v>0.84610531223458574</v>
      </c>
      <c r="F590" s="1">
        <f t="shared" si="10"/>
        <v>0.84610531223458574</v>
      </c>
      <c r="G590" s="1">
        <v>3.9978401238833228E-2</v>
      </c>
      <c r="H590" s="1">
        <f t="shared" si="11"/>
        <v>1.0351207230688463E-2</v>
      </c>
    </row>
    <row r="591" spans="1:8" outlineLevel="1" x14ac:dyDescent="0.2">
      <c r="A591" s="10">
        <v>83</v>
      </c>
      <c r="B591" s="9">
        <v>9.1401324769326866</v>
      </c>
      <c r="C591" s="9">
        <v>9.0433191047879724</v>
      </c>
      <c r="D591" s="9">
        <f t="shared" si="8"/>
        <v>9.6813372144714194E-2</v>
      </c>
      <c r="E591" s="1">
        <f t="shared" si="9"/>
        <v>1.5738159548078468</v>
      </c>
      <c r="F591" s="1">
        <f t="shared" si="10"/>
        <v>1.5738159548078468</v>
      </c>
      <c r="G591" s="1">
        <v>5.1537705989301089E-2</v>
      </c>
      <c r="H591" s="1">
        <f t="shared" si="11"/>
        <v>4.7301136526627388E-2</v>
      </c>
    </row>
    <row r="592" spans="1:8" outlineLevel="1" x14ac:dyDescent="0.2">
      <c r="A592" s="10">
        <v>84</v>
      </c>
      <c r="B592" s="9">
        <v>9.4637259872011423</v>
      </c>
      <c r="C592" s="9">
        <v>9.5407440102795302</v>
      </c>
      <c r="D592" s="9">
        <f t="shared" si="8"/>
        <v>-7.7018023078387898E-2</v>
      </c>
      <c r="E592" s="1">
        <f t="shared" si="9"/>
        <v>-1.2520191254916819</v>
      </c>
      <c r="F592" s="1">
        <f t="shared" si="10"/>
        <v>1.2520191254916819</v>
      </c>
      <c r="G592" s="1">
        <v>4.2009159216424466E-2</v>
      </c>
      <c r="H592" s="1">
        <f t="shared" si="11"/>
        <v>2.3917839500053426E-2</v>
      </c>
    </row>
    <row r="593" spans="1:8" outlineLevel="1" x14ac:dyDescent="0.2">
      <c r="A593" s="10">
        <v>85</v>
      </c>
      <c r="B593" s="9">
        <v>9.112279813345209</v>
      </c>
      <c r="C593" s="9">
        <v>9.1040789204266375</v>
      </c>
      <c r="D593" s="15">
        <f t="shared" si="8"/>
        <v>8.2008929185715118E-3</v>
      </c>
      <c r="E593" s="1">
        <f t="shared" si="9"/>
        <v>0.13331522116207178</v>
      </c>
      <c r="F593" s="1">
        <f t="shared" si="10"/>
        <v>0.13331522116207178</v>
      </c>
      <c r="G593" s="1">
        <v>4.3790636914549742E-2</v>
      </c>
      <c r="H593" s="1">
        <f t="shared" si="11"/>
        <v>2.8373538344783709E-4</v>
      </c>
    </row>
    <row r="594" spans="1:8" outlineLevel="1" x14ac:dyDescent="0.2">
      <c r="A594" s="10">
        <v>86</v>
      </c>
      <c r="B594" s="9">
        <v>9.7803988730607809</v>
      </c>
      <c r="C594" s="9">
        <v>9.7442975551161179</v>
      </c>
      <c r="D594" s="9">
        <f t="shared" si="8"/>
        <v>3.6101317944662981E-2</v>
      </c>
      <c r="E594" s="1">
        <f t="shared" si="9"/>
        <v>0.58686965356369425</v>
      </c>
      <c r="F594" s="1">
        <f t="shared" si="10"/>
        <v>0.58686965356369425</v>
      </c>
      <c r="G594" s="1">
        <v>4.8649451517784575E-2</v>
      </c>
      <c r="H594" s="1">
        <f t="shared" si="11"/>
        <v>6.1710470004245647E-3</v>
      </c>
    </row>
    <row r="595" spans="1:8" outlineLevel="1" x14ac:dyDescent="0.2">
      <c r="A595" s="10">
        <v>87</v>
      </c>
      <c r="B595" s="9">
        <v>9.3411931803949457</v>
      </c>
      <c r="C595" s="9">
        <v>9.3622026204972126</v>
      </c>
      <c r="D595" s="9">
        <f t="shared" si="8"/>
        <v>-2.1009440102266908E-2</v>
      </c>
      <c r="E595" s="1">
        <f t="shared" si="9"/>
        <v>-0.34153331613222543</v>
      </c>
      <c r="F595" s="1">
        <f t="shared" si="10"/>
        <v>0.34153331613222543</v>
      </c>
      <c r="G595" s="1">
        <v>6.4032448622589735E-2</v>
      </c>
      <c r="H595" s="1">
        <f t="shared" si="11"/>
        <v>2.8419957202757639E-3</v>
      </c>
    </row>
    <row r="596" spans="1:8" outlineLevel="1" x14ac:dyDescent="0.2">
      <c r="A596" s="10">
        <v>88</v>
      </c>
      <c r="B596" s="9">
        <v>9.977391611043732</v>
      </c>
      <c r="C596" s="9">
        <v>10.007405144372619</v>
      </c>
      <c r="D596" s="9">
        <f t="shared" si="8"/>
        <v>-3.0013533328887121E-2</v>
      </c>
      <c r="E596" s="1">
        <f t="shared" si="9"/>
        <v>-0.4879055089884976</v>
      </c>
      <c r="F596" s="1">
        <f t="shared" si="10"/>
        <v>0.4879055089884976</v>
      </c>
      <c r="G596" s="1">
        <v>6.1158593776317077E-2</v>
      </c>
      <c r="H596" s="1">
        <f t="shared" si="11"/>
        <v>5.5058352181704797E-3</v>
      </c>
    </row>
    <row r="597" spans="1:8" outlineLevel="1" x14ac:dyDescent="0.2">
      <c r="A597" s="10">
        <v>89</v>
      </c>
      <c r="B597" s="9">
        <v>9.233861567017529</v>
      </c>
      <c r="C597" s="9">
        <v>9.2312729994370883</v>
      </c>
      <c r="D597" s="15">
        <f t="shared" si="8"/>
        <v>2.5885675804406816E-3</v>
      </c>
      <c r="E597" s="1">
        <f t="shared" si="9"/>
        <v>4.2080229909833969E-2</v>
      </c>
      <c r="F597" s="1">
        <f t="shared" si="10"/>
        <v>4.2080229909833969E-2</v>
      </c>
      <c r="G597" s="1">
        <v>4.0595781195644887E-2</v>
      </c>
      <c r="H597" s="1">
        <f t="shared" si="11"/>
        <v>2.6032304079539584E-5</v>
      </c>
    </row>
    <row r="598" spans="1:8" outlineLevel="1" x14ac:dyDescent="0.2">
      <c r="A598" s="10">
        <v>90</v>
      </c>
      <c r="B598" s="9">
        <v>9.3859729406193413</v>
      </c>
      <c r="C598" s="9">
        <v>9.4424011161699895</v>
      </c>
      <c r="D598" s="9">
        <f t="shared" si="8"/>
        <v>-5.6428175550648163E-2</v>
      </c>
      <c r="E598" s="1">
        <f t="shared" si="9"/>
        <v>-0.91730678329808424</v>
      </c>
      <c r="F598" s="1">
        <f t="shared" si="10"/>
        <v>0.91730678329808424</v>
      </c>
      <c r="G598" s="1">
        <v>4.634803430328116E-2</v>
      </c>
      <c r="H598" s="1">
        <f t="shared" si="11"/>
        <v>1.4294186971941472E-2</v>
      </c>
    </row>
    <row r="599" spans="1:8" outlineLevel="1" x14ac:dyDescent="0.2">
      <c r="A599" s="10">
        <v>91</v>
      </c>
      <c r="B599" s="9">
        <v>9.9659927578875251</v>
      </c>
      <c r="C599" s="9">
        <v>10.012920317987502</v>
      </c>
      <c r="D599" s="9">
        <f t="shared" si="8"/>
        <v>-4.6927560099977228E-2</v>
      </c>
      <c r="E599" s="1">
        <f t="shared" si="9"/>
        <v>-0.76286303399442756</v>
      </c>
      <c r="F599" s="1">
        <f t="shared" si="10"/>
        <v>0.76286303399442756</v>
      </c>
      <c r="G599" s="1">
        <v>0.10033984348810709</v>
      </c>
      <c r="H599" s="1">
        <f t="shared" si="11"/>
        <v>2.4048518767881544E-2</v>
      </c>
    </row>
    <row r="600" spans="1:8" outlineLevel="1" x14ac:dyDescent="0.2">
      <c r="A600" s="10">
        <v>92</v>
      </c>
      <c r="B600" s="9">
        <v>9.8766300983662454</v>
      </c>
      <c r="C600" s="9">
        <v>9.8697274641387729</v>
      </c>
      <c r="D600" s="15">
        <f t="shared" si="8"/>
        <v>6.9026342274725039E-3</v>
      </c>
      <c r="E600" s="1">
        <f t="shared" si="9"/>
        <v>0.11221048948858543</v>
      </c>
      <c r="F600" s="1">
        <f t="shared" si="10"/>
        <v>0.11221048948858543</v>
      </c>
      <c r="G600" s="1">
        <v>0.12198231396393774</v>
      </c>
      <c r="H600" s="1">
        <f t="shared" si="11"/>
        <v>6.641038507048285E-4</v>
      </c>
    </row>
    <row r="601" spans="1:8" outlineLevel="1" x14ac:dyDescent="0.2">
      <c r="A601" s="10">
        <v>93</v>
      </c>
      <c r="B601" s="9">
        <v>10.601249070646819</v>
      </c>
      <c r="C601" s="9">
        <v>10.512528791090455</v>
      </c>
      <c r="D601" s="9">
        <f t="shared" si="8"/>
        <v>8.872027955636419E-2</v>
      </c>
      <c r="E601" s="1">
        <f t="shared" si="9"/>
        <v>1.4422531556085443</v>
      </c>
      <c r="F601" s="1">
        <f t="shared" si="10"/>
        <v>1.4422531556085443</v>
      </c>
      <c r="G601" s="1">
        <v>0.10102031258579522</v>
      </c>
      <c r="H601" s="1">
        <f t="shared" si="11"/>
        <v>8.6670378106974116E-2</v>
      </c>
    </row>
    <row r="602" spans="1:8" outlineLevel="1" x14ac:dyDescent="0.2">
      <c r="A602" s="10">
        <v>94</v>
      </c>
      <c r="B602" s="9">
        <v>9.5170895071451902</v>
      </c>
      <c r="C602" s="9">
        <v>9.6033320439476988</v>
      </c>
      <c r="D602" s="9">
        <f t="shared" si="8"/>
        <v>-8.6242536802508596E-2</v>
      </c>
      <c r="E602" s="1">
        <f t="shared" si="9"/>
        <v>-1.4019745144297351</v>
      </c>
      <c r="F602" s="1">
        <f t="shared" si="10"/>
        <v>1.4019745144297351</v>
      </c>
      <c r="G602" s="1">
        <v>8.5893613815573824E-2</v>
      </c>
      <c r="H602" s="1">
        <f t="shared" si="11"/>
        <v>6.7348258839628625E-2</v>
      </c>
    </row>
    <row r="603" spans="1:8" outlineLevel="1" x14ac:dyDescent="0.2">
      <c r="A603" s="10">
        <v>95</v>
      </c>
      <c r="B603" s="9">
        <v>10.011175357953045</v>
      </c>
      <c r="C603" s="9">
        <v>9.9524961312742128</v>
      </c>
      <c r="D603" s="9">
        <f t="shared" si="8"/>
        <v>5.8679226678831853E-2</v>
      </c>
      <c r="E603" s="1">
        <f t="shared" si="9"/>
        <v>0.95390028378403058</v>
      </c>
      <c r="F603" s="1">
        <f t="shared" si="10"/>
        <v>0.95390028378403058</v>
      </c>
      <c r="G603" s="1">
        <v>6.1713011026758524E-2</v>
      </c>
      <c r="H603" s="1">
        <f t="shared" si="11"/>
        <v>2.1261311459847942E-2</v>
      </c>
    </row>
    <row r="604" spans="1:8" outlineLevel="1" x14ac:dyDescent="0.2">
      <c r="A604" s="10">
        <v>96</v>
      </c>
      <c r="B604" s="9">
        <v>9.6223881003560585</v>
      </c>
      <c r="C604" s="9">
        <v>9.6106806154076683</v>
      </c>
      <c r="D604" s="9">
        <f t="shared" si="8"/>
        <v>1.1707484948390245E-2</v>
      </c>
      <c r="E604" s="1">
        <f t="shared" si="9"/>
        <v>0.19031902509198237</v>
      </c>
      <c r="F604" s="1">
        <f t="shared" si="10"/>
        <v>0.19031902509198237</v>
      </c>
      <c r="G604" s="1">
        <v>4.2922053203316518E-2</v>
      </c>
      <c r="H604" s="1">
        <f t="shared" si="11"/>
        <v>5.6575581190771189E-4</v>
      </c>
    </row>
    <row r="605" spans="1:8" outlineLevel="1" x14ac:dyDescent="0.2">
      <c r="A605" s="10">
        <v>97</v>
      </c>
      <c r="B605" s="9">
        <v>9.6504001248488454</v>
      </c>
      <c r="C605" s="9">
        <v>9.712113933592466</v>
      </c>
      <c r="D605" s="9">
        <f t="shared" si="8"/>
        <v>-6.1713808743620646E-2</v>
      </c>
      <c r="E605" s="1">
        <f t="shared" si="9"/>
        <v>-1.0032310070502286</v>
      </c>
      <c r="F605" s="1">
        <f t="shared" si="10"/>
        <v>1.0032310070502286</v>
      </c>
      <c r="G605" s="1">
        <v>6.0349260264947836E-2</v>
      </c>
      <c r="H605" s="1">
        <f t="shared" si="11"/>
        <v>2.2930824442556209E-2</v>
      </c>
    </row>
    <row r="606" spans="1:8" outlineLevel="1" x14ac:dyDescent="0.2">
      <c r="A606" s="10">
        <v>98</v>
      </c>
      <c r="B606" s="9">
        <v>9.9290090897662058</v>
      </c>
      <c r="C606" s="9">
        <v>9.9148440828228299</v>
      </c>
      <c r="D606" s="9">
        <f t="shared" si="8"/>
        <v>1.4165006943375857E-2</v>
      </c>
      <c r="E606" s="1">
        <f t="shared" si="9"/>
        <v>0.23026895390159191</v>
      </c>
      <c r="F606" s="1">
        <f t="shared" si="10"/>
        <v>0.23026895390159191</v>
      </c>
      <c r="G606" s="1">
        <v>4.4885542774909915E-2</v>
      </c>
      <c r="H606" s="1">
        <f t="shared" si="11"/>
        <v>8.6965132851869482E-4</v>
      </c>
    </row>
    <row r="607" spans="1:8" outlineLevel="1" x14ac:dyDescent="0.2">
      <c r="A607" s="10">
        <v>99</v>
      </c>
      <c r="B607" s="9">
        <v>9.0653145999259248</v>
      </c>
      <c r="C607" s="9">
        <v>9.0387472820341017</v>
      </c>
      <c r="D607" s="9">
        <f t="shared" si="8"/>
        <v>2.6567317891823095E-2</v>
      </c>
      <c r="E607" s="1">
        <f t="shared" si="9"/>
        <v>0.431883198036977</v>
      </c>
      <c r="F607" s="1">
        <f t="shared" si="10"/>
        <v>0.431883198036977</v>
      </c>
      <c r="G607" s="1">
        <v>0.10633446366653612</v>
      </c>
      <c r="H607" s="1">
        <f t="shared" si="11"/>
        <v>8.278189950994783E-3</v>
      </c>
    </row>
    <row r="608" spans="1:8" outlineLevel="1" x14ac:dyDescent="0.2">
      <c r="A608" s="10">
        <v>100</v>
      </c>
      <c r="B608" s="9">
        <v>9.3083741122475487</v>
      </c>
      <c r="C608" s="9">
        <v>9.3765030805180771</v>
      </c>
      <c r="D608" s="9">
        <f t="shared" si="8"/>
        <v>-6.8128968270528389E-2</v>
      </c>
      <c r="E608" s="1">
        <f t="shared" si="9"/>
        <v>-1.1075170182945564</v>
      </c>
      <c r="F608" s="1">
        <f t="shared" si="10"/>
        <v>1.1075170182945564</v>
      </c>
      <c r="G608" s="1">
        <v>7.3354448027570712E-2</v>
      </c>
      <c r="H608" s="1">
        <f t="shared" si="11"/>
        <v>3.4928402638225463E-2</v>
      </c>
    </row>
    <row r="609" spans="1:8" outlineLevel="1" x14ac:dyDescent="0.2">
      <c r="A609" s="10">
        <v>101</v>
      </c>
      <c r="B609" s="9">
        <v>10.34586301466439</v>
      </c>
      <c r="C609" s="9">
        <v>10.323338396432348</v>
      </c>
      <c r="D609" s="9">
        <f t="shared" si="8"/>
        <v>2.2524618232042215E-2</v>
      </c>
      <c r="E609" s="1">
        <f t="shared" si="9"/>
        <v>0.36616433003236964</v>
      </c>
      <c r="F609" s="1">
        <f t="shared" si="10"/>
        <v>0.36616433003236964</v>
      </c>
      <c r="G609" s="1">
        <v>7.0544031961701947E-2</v>
      </c>
      <c r="H609" s="1">
        <f t="shared" si="11"/>
        <v>3.6495007151285362E-3</v>
      </c>
    </row>
    <row r="610" spans="1:8" outlineLevel="1" x14ac:dyDescent="0.2">
      <c r="A610" s="10">
        <v>102</v>
      </c>
      <c r="B610" s="9">
        <v>9.5122248609519691</v>
      </c>
      <c r="C610" s="9">
        <v>9.4601766476797966</v>
      </c>
      <c r="D610" s="9">
        <f t="shared" si="8"/>
        <v>5.2048213272172461E-2</v>
      </c>
      <c r="E610" s="1">
        <f t="shared" si="9"/>
        <v>0.84610531223458574</v>
      </c>
      <c r="F610" s="1">
        <f t="shared" si="10"/>
        <v>0.84610531223458574</v>
      </c>
      <c r="G610" s="1">
        <v>3.9978401238833228E-2</v>
      </c>
      <c r="H610" s="1">
        <f t="shared" si="11"/>
        <v>1.0351207230688463E-2</v>
      </c>
    </row>
    <row r="611" spans="1:8" outlineLevel="1" x14ac:dyDescent="0.2">
      <c r="A611" s="10">
        <v>103</v>
      </c>
      <c r="B611" s="9">
        <v>9.7950668035817081</v>
      </c>
      <c r="C611" s="9">
        <v>9.7603466318461756</v>
      </c>
      <c r="D611" s="9">
        <f t="shared" si="8"/>
        <v>3.4720171735532546E-2</v>
      </c>
      <c r="E611" s="1">
        <f t="shared" si="9"/>
        <v>0.56441748717698159</v>
      </c>
      <c r="F611" s="1">
        <f t="shared" si="10"/>
        <v>0.56441748717698159</v>
      </c>
      <c r="G611" s="1">
        <v>4.3426960277119633E-2</v>
      </c>
      <c r="H611" s="1">
        <f t="shared" si="11"/>
        <v>5.039678425613447E-3</v>
      </c>
    </row>
    <row r="612" spans="1:8" outlineLevel="1" x14ac:dyDescent="0.2">
      <c r="A612" s="10">
        <v>104</v>
      </c>
      <c r="B612" s="9">
        <v>9.7452538401312623</v>
      </c>
      <c r="C612" s="9">
        <v>9.7326491322766113</v>
      </c>
      <c r="D612" s="9">
        <f t="shared" si="8"/>
        <v>1.2604707854650954E-2</v>
      </c>
      <c r="E612" s="1">
        <f t="shared" si="9"/>
        <v>0.20490444540748851</v>
      </c>
      <c r="F612" s="1">
        <f t="shared" si="10"/>
        <v>0.20490444540748851</v>
      </c>
      <c r="G612" s="1">
        <v>5.935032715728078E-2</v>
      </c>
      <c r="H612" s="1">
        <f t="shared" si="11"/>
        <v>9.3874752725426572E-4</v>
      </c>
    </row>
    <row r="613" spans="1:8" outlineLevel="1" x14ac:dyDescent="0.2">
      <c r="A613" s="10">
        <v>105</v>
      </c>
      <c r="B613" s="9">
        <v>9.6986135912716627</v>
      </c>
      <c r="C613" s="9">
        <v>9.765128992298596</v>
      </c>
      <c r="D613" s="9">
        <f t="shared" si="8"/>
        <v>-6.6515401026933318E-2</v>
      </c>
      <c r="E613" s="1">
        <f t="shared" si="9"/>
        <v>-1.0812865728935914</v>
      </c>
      <c r="F613" s="1">
        <f t="shared" si="10"/>
        <v>1.0812865728935914</v>
      </c>
      <c r="G613" s="1">
        <v>7.5847237856020405E-2</v>
      </c>
      <c r="H613" s="1">
        <f t="shared" si="11"/>
        <v>3.4610876946460506E-2</v>
      </c>
    </row>
    <row r="614" spans="1:8" outlineLevel="1" x14ac:dyDescent="0.2">
      <c r="A614" s="10">
        <v>106</v>
      </c>
      <c r="B614" s="9">
        <v>9.0355273554084601</v>
      </c>
      <c r="C614" s="9">
        <v>9.0448966815742047</v>
      </c>
      <c r="D614" s="15">
        <f t="shared" si="8"/>
        <v>-9.3693261657445959E-3</v>
      </c>
      <c r="E614" s="1">
        <f t="shared" si="9"/>
        <v>-0.15230948658007831</v>
      </c>
      <c r="F614" s="1">
        <f t="shared" si="10"/>
        <v>0.15230948658007831</v>
      </c>
      <c r="G614" s="1">
        <v>4.5589009544606408E-2</v>
      </c>
      <c r="H614" s="1">
        <f t="shared" si="11"/>
        <v>3.870097861536359E-4</v>
      </c>
    </row>
    <row r="615" spans="1:8" outlineLevel="1" x14ac:dyDescent="0.2">
      <c r="A615" s="10">
        <v>107</v>
      </c>
      <c r="B615" s="9">
        <v>9.0861367685168766</v>
      </c>
      <c r="C615" s="9">
        <v>9.0433191047879724</v>
      </c>
      <c r="D615" s="9">
        <f t="shared" si="8"/>
        <v>4.2817663728904165E-2</v>
      </c>
      <c r="E615" s="1">
        <f t="shared" si="9"/>
        <v>0.69605180391215005</v>
      </c>
      <c r="F615" s="1">
        <f t="shared" si="10"/>
        <v>0.69605180391215005</v>
      </c>
      <c r="G615" s="1">
        <v>5.1537705989301089E-2</v>
      </c>
      <c r="H615" s="1">
        <f t="shared" si="11"/>
        <v>9.2522384105721573E-3</v>
      </c>
    </row>
    <row r="616" spans="1:8" outlineLevel="1" x14ac:dyDescent="0.2">
      <c r="A616" s="10">
        <v>108</v>
      </c>
      <c r="B616" s="9">
        <v>10.330170952081634</v>
      </c>
      <c r="C616" s="9">
        <v>10.316716134738725</v>
      </c>
      <c r="D616" s="9">
        <f t="shared" si="8"/>
        <v>1.3454817342909209E-2</v>
      </c>
      <c r="E616" s="1">
        <f t="shared" si="9"/>
        <v>0.21872398134880963</v>
      </c>
      <c r="F616" s="1">
        <f t="shared" si="10"/>
        <v>0.21872398134880963</v>
      </c>
      <c r="G616" s="1">
        <v>7.6197317349970761E-2</v>
      </c>
      <c r="H616" s="1">
        <f t="shared" si="11"/>
        <v>1.4238124754028297E-3</v>
      </c>
    </row>
    <row r="617" spans="1:8" outlineLevel="1" x14ac:dyDescent="0.2">
      <c r="A617" s="10">
        <v>109</v>
      </c>
      <c r="B617" s="9">
        <v>9.6040027679651949</v>
      </c>
      <c r="C617" s="9">
        <v>9.5823469741761524</v>
      </c>
      <c r="D617" s="9">
        <f t="shared" si="8"/>
        <v>2.1655793789042477E-2</v>
      </c>
      <c r="E617" s="1">
        <f t="shared" si="9"/>
        <v>0.35204056035026293</v>
      </c>
      <c r="F617" s="1">
        <f t="shared" si="10"/>
        <v>0.35204056035026293</v>
      </c>
      <c r="G617" s="1">
        <v>4.2039572595495948E-2</v>
      </c>
      <c r="H617" s="1">
        <f t="shared" si="11"/>
        <v>1.8924626037861068E-3</v>
      </c>
    </row>
    <row r="618" spans="1:8" outlineLevel="1" x14ac:dyDescent="0.2">
      <c r="A618" s="10">
        <v>110</v>
      </c>
      <c r="B618" s="9">
        <v>9.1497407498472523</v>
      </c>
      <c r="C618" s="9">
        <v>9.1656159287518566</v>
      </c>
      <c r="D618" s="9">
        <f t="shared" si="8"/>
        <v>-1.5875178904604326E-2</v>
      </c>
      <c r="E618" s="1">
        <f t="shared" si="9"/>
        <v>-0.25806982333131501</v>
      </c>
      <c r="F618" s="1">
        <f t="shared" si="10"/>
        <v>0.25806982333131501</v>
      </c>
      <c r="G618" s="1">
        <v>5.3940745016127487E-2</v>
      </c>
      <c r="H618" s="1">
        <f t="shared" si="11"/>
        <v>1.3379302022999333E-3</v>
      </c>
    </row>
    <row r="619" spans="1:8" outlineLevel="1" x14ac:dyDescent="0.2">
      <c r="A619" s="10">
        <v>111</v>
      </c>
      <c r="B619" s="9">
        <v>9.6483372050868326</v>
      </c>
      <c r="C619" s="9">
        <v>9.6023637218273468</v>
      </c>
      <c r="D619" s="9">
        <f t="shared" si="8"/>
        <v>4.5973483259485803E-2</v>
      </c>
      <c r="E619" s="1">
        <f t="shared" si="9"/>
        <v>0.74735338568434084</v>
      </c>
      <c r="F619" s="1">
        <f t="shared" si="10"/>
        <v>0.74735338568434084</v>
      </c>
      <c r="G619" s="1">
        <v>4.6293737489441752E-2</v>
      </c>
      <c r="H619" s="1">
        <f t="shared" si="11"/>
        <v>9.475971233853504E-3</v>
      </c>
    </row>
    <row r="620" spans="1:8" outlineLevel="1" x14ac:dyDescent="0.2">
      <c r="A620" s="10">
        <v>112</v>
      </c>
      <c r="B620" s="9">
        <v>9.5625052608890577</v>
      </c>
      <c r="C620" s="9">
        <v>9.5177341246326428</v>
      </c>
      <c r="D620" s="9">
        <f t="shared" si="8"/>
        <v>4.4771136256414934E-2</v>
      </c>
      <c r="E620" s="1">
        <f t="shared" si="9"/>
        <v>0.72780781202309275</v>
      </c>
      <c r="F620" s="1">
        <f t="shared" si="10"/>
        <v>0.72780781202309275</v>
      </c>
      <c r="G620" s="1">
        <v>5.8033481333401221E-2</v>
      </c>
      <c r="H620" s="1">
        <f t="shared" si="11"/>
        <v>1.1548347985494919E-2</v>
      </c>
    </row>
    <row r="621" spans="1:8" outlineLevel="1" x14ac:dyDescent="0.2">
      <c r="A621" s="10">
        <v>113</v>
      </c>
      <c r="B621" s="9">
        <v>9.3369866792039655</v>
      </c>
      <c r="C621" s="9">
        <v>9.391932775566497</v>
      </c>
      <c r="D621" s="9">
        <f t="shared" si="8"/>
        <v>-5.4946096362531449E-2</v>
      </c>
      <c r="E621" s="1">
        <f t="shared" si="9"/>
        <v>-0.89321383187129011</v>
      </c>
      <c r="F621" s="1">
        <f t="shared" si="10"/>
        <v>0.89321383187129011</v>
      </c>
      <c r="G621" s="1">
        <v>5.7301054696592149E-2</v>
      </c>
      <c r="H621" s="1">
        <f t="shared" si="11"/>
        <v>1.7147712682792731E-2</v>
      </c>
    </row>
    <row r="622" spans="1:8" outlineLevel="1" x14ac:dyDescent="0.2">
      <c r="A622" s="10">
        <v>114</v>
      </c>
      <c r="B622" s="9">
        <v>10.249202656238518</v>
      </c>
      <c r="C622" s="9">
        <v>10.361224773481638</v>
      </c>
      <c r="D622" s="9">
        <f t="shared" si="8"/>
        <v>-0.11202211724311972</v>
      </c>
      <c r="E622" s="1">
        <f t="shared" si="9"/>
        <v>-1.8210521078125956</v>
      </c>
      <c r="F622" s="1">
        <f t="shared" si="10"/>
        <v>1.8210521078125956</v>
      </c>
      <c r="G622" s="1">
        <v>0.14994062723479035</v>
      </c>
      <c r="H622" s="1">
        <f t="shared" si="11"/>
        <v>0.22937405581136924</v>
      </c>
    </row>
    <row r="623" spans="1:8" outlineLevel="1" x14ac:dyDescent="0.2">
      <c r="A623" s="10">
        <v>115</v>
      </c>
      <c r="B623" s="9">
        <v>9.8717904657928734</v>
      </c>
      <c r="C623" s="9">
        <v>9.8902933475041372</v>
      </c>
      <c r="D623" s="9">
        <f t="shared" si="8"/>
        <v>-1.8502881711263797E-2</v>
      </c>
      <c r="E623" s="1">
        <f t="shared" si="9"/>
        <v>-0.3007862426647141</v>
      </c>
      <c r="F623" s="1">
        <f t="shared" si="10"/>
        <v>0.3007862426647141</v>
      </c>
      <c r="G623" s="1">
        <v>8.92459052958125E-2</v>
      </c>
      <c r="H623" s="1">
        <f t="shared" si="11"/>
        <v>3.2447460837001238E-3</v>
      </c>
    </row>
    <row r="624" spans="1:8" outlineLevel="1" x14ac:dyDescent="0.2">
      <c r="A624" s="10">
        <v>116</v>
      </c>
      <c r="B624" s="9">
        <v>9.3515464884210875</v>
      </c>
      <c r="C624" s="9">
        <v>9.3830340464440134</v>
      </c>
      <c r="D624" s="9">
        <f t="shared" si="8"/>
        <v>-3.148755802292591E-2</v>
      </c>
      <c r="E624" s="1">
        <f t="shared" si="9"/>
        <v>-0.51186752508056554</v>
      </c>
      <c r="F624" s="1">
        <f t="shared" si="10"/>
        <v>0.51186752508056554</v>
      </c>
      <c r="G624" s="1">
        <v>4.2627451925410398E-2</v>
      </c>
      <c r="H624" s="1">
        <f t="shared" si="11"/>
        <v>4.0618261582347995E-3</v>
      </c>
    </row>
    <row r="625" spans="1:8" outlineLevel="1" x14ac:dyDescent="0.2">
      <c r="A625" s="10">
        <v>117</v>
      </c>
      <c r="B625" s="9">
        <v>9.6008251667195328</v>
      </c>
      <c r="C625" s="9">
        <v>9.561540127923692</v>
      </c>
      <c r="D625" s="9">
        <f t="shared" si="8"/>
        <v>3.9285038795840777E-2</v>
      </c>
      <c r="E625" s="1">
        <f t="shared" si="9"/>
        <v>0.63862480432683799</v>
      </c>
      <c r="F625" s="1">
        <f t="shared" si="10"/>
        <v>0.63862480432683799</v>
      </c>
      <c r="G625" s="1">
        <v>4.1942452505949718E-2</v>
      </c>
      <c r="H625" s="1">
        <f t="shared" si="11"/>
        <v>6.2121357685536597E-3</v>
      </c>
    </row>
    <row r="626" spans="1:8" outlineLevel="1" x14ac:dyDescent="0.2">
      <c r="A626" s="10">
        <v>118</v>
      </c>
      <c r="B626" s="9">
        <v>9.2977833224912274</v>
      </c>
      <c r="C626" s="9">
        <v>9.2064817981682623</v>
      </c>
      <c r="D626" s="9">
        <f t="shared" si="8"/>
        <v>9.1301524322965122E-2</v>
      </c>
      <c r="E626" s="1">
        <f t="shared" si="9"/>
        <v>1.4842143445119576</v>
      </c>
      <c r="F626" s="1">
        <f t="shared" si="10"/>
        <v>1.4842143445119576</v>
      </c>
      <c r="G626" s="1">
        <v>3.877126530767832E-2</v>
      </c>
      <c r="H626" s="1">
        <f t="shared" si="11"/>
        <v>3.0812609430765969E-2</v>
      </c>
    </row>
    <row r="627" spans="1:8" outlineLevel="1" x14ac:dyDescent="0.2">
      <c r="A627" s="10">
        <v>119</v>
      </c>
      <c r="B627" s="9">
        <v>9.1962414475966803</v>
      </c>
      <c r="C627" s="9">
        <v>9.1771921544845814</v>
      </c>
      <c r="D627" s="9">
        <f t="shared" si="8"/>
        <v>1.9049293112098908E-2</v>
      </c>
      <c r="E627" s="1">
        <f t="shared" si="9"/>
        <v>0.30966880673073766</v>
      </c>
      <c r="F627" s="1">
        <f t="shared" si="10"/>
        <v>0.30966880673073766</v>
      </c>
      <c r="G627" s="1">
        <v>0.10114784772141225</v>
      </c>
      <c r="H627" s="1">
        <f t="shared" si="11"/>
        <v>4.0017853244748193E-3</v>
      </c>
    </row>
    <row r="628" spans="1:8" outlineLevel="1" x14ac:dyDescent="0.2">
      <c r="A628" s="10">
        <v>120</v>
      </c>
      <c r="B628" s="9">
        <v>9.9169127795325007</v>
      </c>
      <c r="C628" s="9">
        <v>9.8650804937314991</v>
      </c>
      <c r="D628" s="9">
        <f t="shared" si="8"/>
        <v>5.1832285801001632E-2</v>
      </c>
      <c r="E628" s="1">
        <f t="shared" si="9"/>
        <v>0.84259515561384535</v>
      </c>
      <c r="F628" s="1">
        <f t="shared" si="10"/>
        <v>0.84259515561384535</v>
      </c>
      <c r="G628" s="1">
        <v>4.6504395078928201E-2</v>
      </c>
      <c r="H628" s="1">
        <f t="shared" si="11"/>
        <v>1.2105236244261281E-2</v>
      </c>
    </row>
    <row r="629" spans="1:8" outlineLevel="1" x14ac:dyDescent="0.2">
      <c r="A629" s="10">
        <v>121</v>
      </c>
      <c r="B629" s="9">
        <v>10.463216048405487</v>
      </c>
      <c r="C629" s="9">
        <v>10.367953628507108</v>
      </c>
      <c r="D629" s="9">
        <f t="shared" si="8"/>
        <v>9.5262419898379136E-2</v>
      </c>
      <c r="E629" s="1">
        <f t="shared" si="9"/>
        <v>1.5486033902999339</v>
      </c>
      <c r="F629" s="1">
        <f t="shared" si="10"/>
        <v>1.5486033902999339</v>
      </c>
      <c r="G629" s="1">
        <v>0.10616875525360167</v>
      </c>
      <c r="H629" s="1">
        <f t="shared" si="11"/>
        <v>0.10622942207486209</v>
      </c>
    </row>
    <row r="630" spans="1:8" outlineLevel="1" x14ac:dyDescent="0.2">
      <c r="A630" s="10">
        <v>122</v>
      </c>
      <c r="B630" s="9">
        <v>9.4669318520947741</v>
      </c>
      <c r="C630" s="9">
        <v>9.4733302455244655</v>
      </c>
      <c r="D630" s="15">
        <f t="shared" si="8"/>
        <v>-6.3983934296913958E-3</v>
      </c>
      <c r="E630" s="1">
        <f t="shared" si="9"/>
        <v>-0.10401345848932722</v>
      </c>
      <c r="F630" s="1">
        <f t="shared" si="10"/>
        <v>0.10401345848932722</v>
      </c>
      <c r="G630" s="1">
        <v>4.7529088817861109E-2</v>
      </c>
      <c r="H630" s="1">
        <f t="shared" si="11"/>
        <v>1.8893562990514464E-4</v>
      </c>
    </row>
    <row r="631" spans="1:8" outlineLevel="1" x14ac:dyDescent="0.2">
      <c r="A631" s="10">
        <v>123</v>
      </c>
      <c r="B631" s="9">
        <v>9.7087686654263532</v>
      </c>
      <c r="C631" s="9">
        <v>9.6514769291573241</v>
      </c>
      <c r="D631" s="9">
        <f t="shared" si="8"/>
        <v>5.7291736269029059E-2</v>
      </c>
      <c r="E631" s="1">
        <f t="shared" si="9"/>
        <v>0.93134498490624285</v>
      </c>
      <c r="F631" s="1">
        <f t="shared" si="10"/>
        <v>0.93134498490624285</v>
      </c>
      <c r="G631" s="1">
        <v>4.3545088578593794E-2</v>
      </c>
      <c r="H631" s="1">
        <f t="shared" si="11"/>
        <v>1.3762904014416792E-2</v>
      </c>
    </row>
    <row r="632" spans="1:8" outlineLevel="1" x14ac:dyDescent="0.2">
      <c r="A632" s="10">
        <v>124</v>
      </c>
      <c r="B632" s="9">
        <v>9.3272341234476812</v>
      </c>
      <c r="C632" s="9">
        <v>9.3509702261260763</v>
      </c>
      <c r="D632" s="9">
        <f t="shared" si="8"/>
        <v>-2.3736102678395099E-2</v>
      </c>
      <c r="E632" s="1">
        <f t="shared" si="9"/>
        <v>-0.3858584436494607</v>
      </c>
      <c r="F632" s="1">
        <f t="shared" si="10"/>
        <v>0.3858584436494607</v>
      </c>
      <c r="G632" s="1">
        <v>9.0320078237941664E-2</v>
      </c>
      <c r="H632" s="1">
        <f t="shared" si="11"/>
        <v>5.4167881231826443E-3</v>
      </c>
    </row>
    <row r="633" spans="1:8" outlineLevel="1" x14ac:dyDescent="0.2">
      <c r="A633" s="10">
        <v>125</v>
      </c>
      <c r="B633" s="9">
        <v>9.2750976191914614</v>
      </c>
      <c r="C633" s="9">
        <v>9.282276093162805</v>
      </c>
      <c r="D633" s="15">
        <f t="shared" si="8"/>
        <v>-7.1784739713436352E-3</v>
      </c>
      <c r="E633" s="1">
        <f t="shared" si="9"/>
        <v>-0.11669459101565118</v>
      </c>
      <c r="F633" s="1">
        <f t="shared" si="10"/>
        <v>0.11669459101565118</v>
      </c>
      <c r="G633" s="1">
        <v>8.1711712721421553E-2</v>
      </c>
      <c r="H633" s="1">
        <f t="shared" si="11"/>
        <v>4.3985184858089961E-4</v>
      </c>
    </row>
    <row r="634" spans="1:8" outlineLevel="1" x14ac:dyDescent="0.2">
      <c r="A634" s="10">
        <v>126</v>
      </c>
      <c r="B634" s="9">
        <v>10.147217737458726</v>
      </c>
      <c r="C634" s="9">
        <v>10.126544679139176</v>
      </c>
      <c r="D634" s="9">
        <f t="shared" si="8"/>
        <v>2.0673058319550464E-2</v>
      </c>
      <c r="E634" s="1">
        <f t="shared" si="9"/>
        <v>0.33606503210474098</v>
      </c>
      <c r="F634" s="1">
        <f t="shared" si="10"/>
        <v>0.33606503210474098</v>
      </c>
      <c r="G634" s="1">
        <v>7.0463459463133898E-2</v>
      </c>
      <c r="H634" s="1">
        <f t="shared" si="11"/>
        <v>3.070127595475623E-3</v>
      </c>
    </row>
    <row r="635" spans="1:8" outlineLevel="1" x14ac:dyDescent="0.2">
      <c r="A635" s="10">
        <v>127</v>
      </c>
      <c r="B635" s="9">
        <v>9.8422502430649388</v>
      </c>
      <c r="C635" s="9">
        <v>9.911019334908918</v>
      </c>
      <c r="D635" s="9">
        <f t="shared" si="8"/>
        <v>-6.8769091843979169E-2</v>
      </c>
      <c r="E635" s="1">
        <f t="shared" si="9"/>
        <v>-1.1179229846463901</v>
      </c>
      <c r="F635" s="1">
        <f t="shared" si="10"/>
        <v>1.1179229846463901</v>
      </c>
      <c r="G635" s="1">
        <v>5.4816829750194376E-2</v>
      </c>
      <c r="H635" s="1">
        <f t="shared" si="11"/>
        <v>2.5561390265994955E-2</v>
      </c>
    </row>
    <row r="636" spans="1:8" outlineLevel="1" x14ac:dyDescent="0.2">
      <c r="A636" s="10">
        <v>128</v>
      </c>
      <c r="B636" s="9">
        <v>9.441690159837492</v>
      </c>
      <c r="C636" s="9">
        <v>9.5001642562600281</v>
      </c>
      <c r="D636" s="9">
        <f t="shared" si="8"/>
        <v>-5.8474096422536093E-2</v>
      </c>
      <c r="E636" s="1">
        <f t="shared" si="9"/>
        <v>-0.95056564867092319</v>
      </c>
      <c r="F636" s="1">
        <f t="shared" si="10"/>
        <v>0.95056564867092319</v>
      </c>
      <c r="G636" s="1">
        <v>4.5598832641678896E-2</v>
      </c>
      <c r="H636" s="1">
        <f t="shared" si="11"/>
        <v>1.5077688884542254E-2</v>
      </c>
    </row>
    <row r="637" spans="1:8" outlineLevel="1" x14ac:dyDescent="0.2">
      <c r="A637" s="10">
        <v>129</v>
      </c>
      <c r="B637" s="9">
        <v>9.5422149125153233</v>
      </c>
      <c r="C637" s="9">
        <v>9.515743475423573</v>
      </c>
      <c r="D637" s="9">
        <f t="shared" ref="D637:D700" si="12">B637 - C637</f>
        <v>2.6471437091750261E-2</v>
      </c>
      <c r="E637" s="1">
        <f t="shared" ref="E637:E700" si="13">D637 /0.0615150531731231</f>
        <v>0.43032454214501192</v>
      </c>
      <c r="F637" s="1">
        <f t="shared" ref="F637:F700" si="14">ABS(E637)</f>
        <v>0.43032454214501192</v>
      </c>
      <c r="G637" s="1">
        <v>4.1768489078929841E-2</v>
      </c>
      <c r="H637" s="1">
        <f t="shared" si="11"/>
        <v>2.8078819488255038E-3</v>
      </c>
    </row>
    <row r="638" spans="1:8" outlineLevel="1" x14ac:dyDescent="0.2">
      <c r="A638" s="10">
        <v>130</v>
      </c>
      <c r="B638" s="9">
        <v>9.538204234060796</v>
      </c>
      <c r="C638" s="9">
        <v>9.5797981596910411</v>
      </c>
      <c r="D638" s="9">
        <f t="shared" si="12"/>
        <v>-4.159392563024511E-2</v>
      </c>
      <c r="E638" s="1">
        <f t="shared" si="13"/>
        <v>-0.67615849267310968</v>
      </c>
      <c r="F638" s="1">
        <f t="shared" si="14"/>
        <v>0.67615849267310968</v>
      </c>
      <c r="G638" s="1">
        <v>8.9888470132156839E-2</v>
      </c>
      <c r="H638" s="1">
        <f t="shared" ref="H638:H701" si="15">(F638^2/3)*(G638/(1-G638)^2)</f>
        <v>1.6538286687183452E-2</v>
      </c>
    </row>
    <row r="639" spans="1:8" outlineLevel="1" x14ac:dyDescent="0.2">
      <c r="A639" s="10">
        <v>131</v>
      </c>
      <c r="B639" s="9">
        <v>9.7241216235678056</v>
      </c>
      <c r="C639" s="9">
        <v>9.6691907521930478</v>
      </c>
      <c r="D639" s="9">
        <f t="shared" si="12"/>
        <v>5.4930871374757828E-2</v>
      </c>
      <c r="E639" s="1">
        <f t="shared" si="13"/>
        <v>0.89296633167437456</v>
      </c>
      <c r="F639" s="1">
        <f t="shared" si="14"/>
        <v>0.89296633167437456</v>
      </c>
      <c r="G639" s="1">
        <v>7.811202369993156E-2</v>
      </c>
      <c r="H639" s="1">
        <f t="shared" si="15"/>
        <v>2.4429270731361436E-2</v>
      </c>
    </row>
    <row r="640" spans="1:8" outlineLevel="1" x14ac:dyDescent="0.2">
      <c r="A640" s="10">
        <v>132</v>
      </c>
      <c r="B640" s="9">
        <v>9.1767835884473392</v>
      </c>
      <c r="C640" s="9">
        <v>9.160025916351902</v>
      </c>
      <c r="D640" s="9">
        <f t="shared" si="12"/>
        <v>1.6757672095437215E-2</v>
      </c>
      <c r="E640" s="1">
        <f t="shared" si="13"/>
        <v>0.27241579468810256</v>
      </c>
      <c r="F640" s="1">
        <f t="shared" si="14"/>
        <v>0.27241579468810256</v>
      </c>
      <c r="G640" s="1">
        <v>0.12649798160038889</v>
      </c>
      <c r="H640" s="1">
        <f t="shared" si="15"/>
        <v>4.1010879622496261E-3</v>
      </c>
    </row>
    <row r="641" spans="1:8" outlineLevel="1" x14ac:dyDescent="0.2">
      <c r="A641" s="10">
        <v>133</v>
      </c>
      <c r="B641" s="9">
        <v>9.0725714422312862</v>
      </c>
      <c r="C641" s="9">
        <v>9.0671011125040231</v>
      </c>
      <c r="D641" s="15">
        <f t="shared" si="12"/>
        <v>5.4703297272631346E-3</v>
      </c>
      <c r="E641" s="1">
        <f t="shared" si="13"/>
        <v>8.892668452822225E-2</v>
      </c>
      <c r="F641" s="1">
        <f t="shared" si="14"/>
        <v>8.892668452822225E-2</v>
      </c>
      <c r="G641" s="1">
        <v>6.7081397877251564E-2</v>
      </c>
      <c r="H641" s="1">
        <f t="shared" si="15"/>
        <v>2.031690477565896E-4</v>
      </c>
    </row>
    <row r="642" spans="1:8" outlineLevel="1" x14ac:dyDescent="0.2">
      <c r="A642" s="10">
        <v>134</v>
      </c>
      <c r="B642" s="9">
        <v>9.130581540672603</v>
      </c>
      <c r="C642" s="9">
        <v>9.1478578253348637</v>
      </c>
      <c r="D642" s="9">
        <f t="shared" si="12"/>
        <v>-1.7276284662260721E-2</v>
      </c>
      <c r="E642" s="1">
        <f t="shared" si="13"/>
        <v>-0.28084645580391049</v>
      </c>
      <c r="F642" s="1">
        <f t="shared" si="14"/>
        <v>0.28084645580391049</v>
      </c>
      <c r="G642" s="1">
        <v>5.6320106941836874E-2</v>
      </c>
      <c r="H642" s="1">
        <f t="shared" si="15"/>
        <v>1.6627643628088925E-3</v>
      </c>
    </row>
    <row r="643" spans="1:8" outlineLevel="1" x14ac:dyDescent="0.2">
      <c r="A643" s="10">
        <v>135</v>
      </c>
      <c r="B643" s="9">
        <v>9.3214344194817702</v>
      </c>
      <c r="C643" s="9">
        <v>9.3509234343492285</v>
      </c>
      <c r="D643" s="9">
        <f t="shared" si="12"/>
        <v>-2.9489014867458252E-2</v>
      </c>
      <c r="E643" s="1">
        <f t="shared" si="13"/>
        <v>-0.47937884056552305</v>
      </c>
      <c r="F643" s="1">
        <f t="shared" si="14"/>
        <v>0.47937884056552305</v>
      </c>
      <c r="G643" s="1">
        <v>4.9642755444182375E-2</v>
      </c>
      <c r="H643" s="1">
        <f t="shared" si="15"/>
        <v>4.2103535570145404E-3</v>
      </c>
    </row>
    <row r="644" spans="1:8" outlineLevel="1" x14ac:dyDescent="0.2">
      <c r="A644" s="10">
        <v>136</v>
      </c>
      <c r="B644" s="9">
        <v>9.3783094225457369</v>
      </c>
      <c r="C644" s="9">
        <v>9.4288875002811743</v>
      </c>
      <c r="D644" s="9">
        <f t="shared" si="12"/>
        <v>-5.0578077735437432E-2</v>
      </c>
      <c r="E644" s="1">
        <f t="shared" si="13"/>
        <v>-0.82220651899778896</v>
      </c>
      <c r="F644" s="1">
        <f t="shared" si="14"/>
        <v>0.82220651899778896</v>
      </c>
      <c r="G644" s="1">
        <v>4.6183205619749861E-2</v>
      </c>
      <c r="H644" s="1">
        <f t="shared" si="15"/>
        <v>1.1439175455405891E-2</v>
      </c>
    </row>
    <row r="645" spans="1:8" outlineLevel="1" x14ac:dyDescent="0.2">
      <c r="A645" s="10">
        <v>137</v>
      </c>
      <c r="B645" s="9">
        <v>9.5878092164432847</v>
      </c>
      <c r="C645" s="9">
        <v>9.5200664697753687</v>
      </c>
      <c r="D645" s="9">
        <f t="shared" si="12"/>
        <v>6.774274666791591E-2</v>
      </c>
      <c r="E645" s="1">
        <f t="shared" si="13"/>
        <v>1.1012385290030731</v>
      </c>
      <c r="F645" s="1">
        <f t="shared" si="14"/>
        <v>1.1012385290030731</v>
      </c>
      <c r="G645" s="1">
        <v>4.1113336400903672E-2</v>
      </c>
      <c r="H645" s="1">
        <f t="shared" si="15"/>
        <v>1.8075474446379032E-2</v>
      </c>
    </row>
    <row r="646" spans="1:8" outlineLevel="1" x14ac:dyDescent="0.2">
      <c r="A646" s="10">
        <v>138</v>
      </c>
      <c r="B646" s="9">
        <v>10.304810761476958</v>
      </c>
      <c r="C646" s="9">
        <v>10.203419322503317</v>
      </c>
      <c r="D646" s="9">
        <f t="shared" si="12"/>
        <v>0.101391438973641</v>
      </c>
      <c r="E646" s="1">
        <f t="shared" si="13"/>
        <v>1.6482378498201564</v>
      </c>
      <c r="F646" s="1">
        <f t="shared" si="14"/>
        <v>1.6482378498201564</v>
      </c>
      <c r="G646" s="1">
        <v>8.3925565712664518E-2</v>
      </c>
      <c r="H646" s="1">
        <f t="shared" si="15"/>
        <v>9.056309631700217E-2</v>
      </c>
    </row>
    <row r="647" spans="1:8" outlineLevel="1" x14ac:dyDescent="0.2">
      <c r="A647" s="10">
        <v>139</v>
      </c>
      <c r="B647" s="9">
        <v>9.7584617804858702</v>
      </c>
      <c r="C647" s="9">
        <v>9.7545990922401398</v>
      </c>
      <c r="D647" s="15">
        <f t="shared" si="12"/>
        <v>3.862688245730439E-3</v>
      </c>
      <c r="E647" s="1">
        <f t="shared" si="13"/>
        <v>6.2792569403453083E-2</v>
      </c>
      <c r="F647" s="1">
        <f t="shared" si="14"/>
        <v>6.2792569403453083E-2</v>
      </c>
      <c r="G647" s="1">
        <v>4.8897983912602472E-2</v>
      </c>
      <c r="H647" s="1">
        <f t="shared" si="15"/>
        <v>7.1044752007984346E-5</v>
      </c>
    </row>
    <row r="648" spans="1:8" outlineLevel="1" x14ac:dyDescent="0.2">
      <c r="A648" s="10">
        <v>140</v>
      </c>
      <c r="B648" s="9">
        <v>9.6331590324118004</v>
      </c>
      <c r="C648" s="9">
        <v>9.7450928848191865</v>
      </c>
      <c r="D648" s="9">
        <f t="shared" si="12"/>
        <v>-0.11193385240738607</v>
      </c>
      <c r="E648" s="1">
        <f t="shared" si="13"/>
        <v>-1.8196172584353993</v>
      </c>
      <c r="F648" s="1">
        <f t="shared" si="14"/>
        <v>1.8196172584353993</v>
      </c>
      <c r="G648" s="1">
        <v>6.1311914543087973E-2</v>
      </c>
      <c r="H648" s="1">
        <f t="shared" si="15"/>
        <v>7.6796443257803451E-2</v>
      </c>
    </row>
    <row r="649" spans="1:8" outlineLevel="1" x14ac:dyDescent="0.2">
      <c r="A649" s="10">
        <v>141</v>
      </c>
      <c r="B649" s="9">
        <v>9.5163534011126867</v>
      </c>
      <c r="C649" s="9">
        <v>9.5753621113727494</v>
      </c>
      <c r="D649" s="9">
        <f t="shared" si="12"/>
        <v>-5.9008710260062713E-2</v>
      </c>
      <c r="E649" s="1">
        <f t="shared" si="13"/>
        <v>-0.95925642938149247</v>
      </c>
      <c r="F649" s="1">
        <f t="shared" si="14"/>
        <v>0.95925642938149247</v>
      </c>
      <c r="G649" s="1">
        <v>6.2817133711122353E-2</v>
      </c>
      <c r="H649" s="1">
        <f t="shared" si="15"/>
        <v>2.1937019356277697E-2</v>
      </c>
    </row>
    <row r="650" spans="1:8" outlineLevel="1" x14ac:dyDescent="0.2">
      <c r="A650" s="10">
        <v>142</v>
      </c>
      <c r="B650" s="9">
        <v>9.8694135722023759</v>
      </c>
      <c r="C650" s="9">
        <v>9.978646931732019</v>
      </c>
      <c r="D650" s="9">
        <f t="shared" si="12"/>
        <v>-0.10923335952964308</v>
      </c>
      <c r="E650" s="1">
        <f t="shared" si="13"/>
        <v>-1.7757175503404892</v>
      </c>
      <c r="F650" s="1">
        <f t="shared" si="14"/>
        <v>1.7757175503404892</v>
      </c>
      <c r="G650" s="1">
        <v>0.11831439963061047</v>
      </c>
      <c r="H650" s="1">
        <f t="shared" si="15"/>
        <v>0.15996929386909883</v>
      </c>
    </row>
    <row r="651" spans="1:8" outlineLevel="1" x14ac:dyDescent="0.2">
      <c r="A651" s="10">
        <v>143</v>
      </c>
      <c r="B651" s="9">
        <v>9.527619231384973</v>
      </c>
      <c r="C651" s="9">
        <v>9.5303869777871224</v>
      </c>
      <c r="D651" s="15">
        <f t="shared" si="12"/>
        <v>-2.7677464021493847E-3</v>
      </c>
      <c r="E651" s="1">
        <f t="shared" si="13"/>
        <v>-4.4992993736997319E-2</v>
      </c>
      <c r="F651" s="1">
        <f t="shared" si="14"/>
        <v>4.4992993736997319E-2</v>
      </c>
      <c r="G651" s="1">
        <v>5.7695194252126852E-2</v>
      </c>
      <c r="H651" s="1">
        <f t="shared" si="15"/>
        <v>4.384553315829064E-5</v>
      </c>
    </row>
    <row r="652" spans="1:8" outlineLevel="1" x14ac:dyDescent="0.2">
      <c r="A652" s="10">
        <v>144</v>
      </c>
      <c r="B652" s="9">
        <v>9.2308834113741689</v>
      </c>
      <c r="C652" s="9">
        <v>9.2849840049177388</v>
      </c>
      <c r="D652" s="9">
        <f t="shared" si="12"/>
        <v>-5.4100593543569886E-2</v>
      </c>
      <c r="E652" s="1">
        <f t="shared" si="13"/>
        <v>-0.87946918279194941</v>
      </c>
      <c r="F652" s="1">
        <f t="shared" si="14"/>
        <v>0.87946918279194941</v>
      </c>
      <c r="G652" s="1">
        <v>4.6293396611714777E-2</v>
      </c>
      <c r="H652" s="1">
        <f t="shared" si="15"/>
        <v>1.3122284969573643E-2</v>
      </c>
    </row>
    <row r="653" spans="1:8" outlineLevel="1" x14ac:dyDescent="0.2">
      <c r="A653" s="10">
        <v>145</v>
      </c>
      <c r="B653" s="9">
        <v>9.7303741700771909</v>
      </c>
      <c r="C653" s="9">
        <v>9.7143684437834317</v>
      </c>
      <c r="D653" s="9">
        <f t="shared" si="12"/>
        <v>1.6005726293759182E-2</v>
      </c>
      <c r="E653" s="1">
        <f t="shared" si="13"/>
        <v>0.26019202566100252</v>
      </c>
      <c r="F653" s="1">
        <f t="shared" si="14"/>
        <v>0.26019202566100252</v>
      </c>
      <c r="G653" s="1">
        <v>5.5637582097788088E-2</v>
      </c>
      <c r="H653" s="1">
        <f t="shared" si="15"/>
        <v>1.4078538309190449E-3</v>
      </c>
    </row>
    <row r="654" spans="1:8" outlineLevel="1" x14ac:dyDescent="0.2">
      <c r="A654" s="10">
        <v>146</v>
      </c>
      <c r="B654" s="9">
        <v>10.189255982641804</v>
      </c>
      <c r="C654" s="9">
        <v>10.157487845786253</v>
      </c>
      <c r="D654" s="9">
        <f t="shared" si="12"/>
        <v>3.1768136855550466E-2</v>
      </c>
      <c r="E654" s="1">
        <f t="shared" si="13"/>
        <v>0.51642866610461569</v>
      </c>
      <c r="F654" s="1">
        <f t="shared" si="14"/>
        <v>0.51642866610461569</v>
      </c>
      <c r="G654" s="1">
        <v>9.0832780495242404E-2</v>
      </c>
      <c r="H654" s="1">
        <f t="shared" si="15"/>
        <v>9.7690987386977925E-3</v>
      </c>
    </row>
    <row r="655" spans="1:8" outlineLevel="1" x14ac:dyDescent="0.2">
      <c r="A655" s="10">
        <v>147</v>
      </c>
      <c r="B655" s="9">
        <v>9.2231336874191427</v>
      </c>
      <c r="C655" s="9">
        <v>9.2548715328436515</v>
      </c>
      <c r="D655" s="9">
        <f t="shared" si="12"/>
        <v>-3.1737845424508748E-2</v>
      </c>
      <c r="E655" s="1">
        <f t="shared" si="13"/>
        <v>-0.51593624303937879</v>
      </c>
      <c r="F655" s="1">
        <f t="shared" si="14"/>
        <v>0.51593624303937879</v>
      </c>
      <c r="G655" s="1">
        <v>4.8416459365316022E-2</v>
      </c>
      <c r="H655" s="1">
        <f t="shared" si="15"/>
        <v>4.7442766176452478E-3</v>
      </c>
    </row>
    <row r="656" spans="1:8" outlineLevel="1" x14ac:dyDescent="0.2">
      <c r="A656" s="10">
        <v>148</v>
      </c>
      <c r="B656" s="9">
        <v>9.995747630961425</v>
      </c>
      <c r="C656" s="9">
        <v>10.092312954706619</v>
      </c>
      <c r="D656" s="9">
        <f t="shared" si="12"/>
        <v>-9.656532374519422E-2</v>
      </c>
      <c r="E656" s="1">
        <f t="shared" si="13"/>
        <v>-1.5697836344777012</v>
      </c>
      <c r="F656" s="1">
        <f t="shared" si="14"/>
        <v>1.5697836344777012</v>
      </c>
      <c r="G656" s="1">
        <v>8.2773833041160594E-2</v>
      </c>
      <c r="H656" s="1">
        <f t="shared" si="15"/>
        <v>8.0816220167058431E-2</v>
      </c>
    </row>
    <row r="657" spans="1:8" outlineLevel="1" x14ac:dyDescent="0.2">
      <c r="A657" s="10">
        <v>149</v>
      </c>
      <c r="B657" s="9">
        <v>9.3872510664214737</v>
      </c>
      <c r="C657" s="9">
        <v>9.4223080287264587</v>
      </c>
      <c r="D657" s="9">
        <f t="shared" si="12"/>
        <v>-3.5056962304985007E-2</v>
      </c>
      <c r="E657" s="1">
        <f t="shared" si="13"/>
        <v>-0.56989241651670963</v>
      </c>
      <c r="F657" s="1">
        <f t="shared" si="14"/>
        <v>0.56989241651670963</v>
      </c>
      <c r="G657" s="1">
        <v>4.1876731235049508E-2</v>
      </c>
      <c r="H657" s="1">
        <f t="shared" si="15"/>
        <v>4.9384936631902774E-3</v>
      </c>
    </row>
    <row r="658" spans="1:8" outlineLevel="1" x14ac:dyDescent="0.2">
      <c r="A658" s="10">
        <v>150</v>
      </c>
      <c r="B658" s="9">
        <v>9.6316788292406379</v>
      </c>
      <c r="C658" s="9">
        <v>9.6413466510610029</v>
      </c>
      <c r="D658" s="15">
        <f t="shared" si="12"/>
        <v>-9.6678218203649635E-3</v>
      </c>
      <c r="E658" s="1">
        <f t="shared" si="13"/>
        <v>-0.15716188675244433</v>
      </c>
      <c r="F658" s="1">
        <f t="shared" si="14"/>
        <v>0.15716188675244433</v>
      </c>
      <c r="G658" s="1">
        <v>4.2340956842230833E-2</v>
      </c>
      <c r="H658" s="1">
        <f t="shared" si="15"/>
        <v>3.8011241391208711E-4</v>
      </c>
    </row>
    <row r="659" spans="1:8" outlineLevel="1" x14ac:dyDescent="0.2">
      <c r="A659" s="10">
        <v>151</v>
      </c>
      <c r="B659" s="9">
        <v>9.698552220870587</v>
      </c>
      <c r="C659" s="9">
        <v>9.6813117149686523</v>
      </c>
      <c r="D659" s="9">
        <f t="shared" si="12"/>
        <v>1.7240505901934711E-2</v>
      </c>
      <c r="E659" s="1">
        <f t="shared" si="13"/>
        <v>0.28026482970622485</v>
      </c>
      <c r="F659" s="1">
        <f t="shared" si="14"/>
        <v>0.28026482970622485</v>
      </c>
      <c r="G659" s="1">
        <v>5.4131649741639601E-2</v>
      </c>
      <c r="H659" s="1">
        <f t="shared" si="15"/>
        <v>1.5841847357377611E-3</v>
      </c>
    </row>
    <row r="660" spans="1:8" outlineLevel="1" x14ac:dyDescent="0.2">
      <c r="A660" s="10">
        <v>152</v>
      </c>
      <c r="B660" s="9">
        <v>9.1522148435728443</v>
      </c>
      <c r="C660" s="9">
        <v>9.1941153424385362</v>
      </c>
      <c r="D660" s="9">
        <f t="shared" si="12"/>
        <v>-4.1900498865691915E-2</v>
      </c>
      <c r="E660" s="1">
        <f t="shared" si="13"/>
        <v>-0.68114220348262511</v>
      </c>
      <c r="F660" s="1">
        <f t="shared" si="14"/>
        <v>0.68114220348262511</v>
      </c>
      <c r="G660" s="1">
        <v>4.4092843753633565E-2</v>
      </c>
      <c r="H660" s="1">
        <f t="shared" si="15"/>
        <v>7.4626145199274728E-3</v>
      </c>
    </row>
    <row r="661" spans="1:8" outlineLevel="1" x14ac:dyDescent="0.2">
      <c r="A661" s="10">
        <v>153</v>
      </c>
      <c r="B661" s="9">
        <v>10.394090060613085</v>
      </c>
      <c r="C661" s="9">
        <v>10.456747740221459</v>
      </c>
      <c r="D661" s="9">
        <f t="shared" si="12"/>
        <v>-6.265767960837465E-2</v>
      </c>
      <c r="E661" s="1">
        <f t="shared" si="13"/>
        <v>-1.0185747451446694</v>
      </c>
      <c r="F661" s="1">
        <f t="shared" si="14"/>
        <v>1.0185747451446694</v>
      </c>
      <c r="G661" s="1">
        <v>0.14124896773566256</v>
      </c>
      <c r="H661" s="1">
        <f t="shared" si="15"/>
        <v>6.6239232475528709E-2</v>
      </c>
    </row>
    <row r="662" spans="1:8" outlineLevel="1" x14ac:dyDescent="0.2">
      <c r="A662" s="10">
        <v>154</v>
      </c>
      <c r="B662" s="9">
        <v>9.7965146265320229</v>
      </c>
      <c r="C662" s="9">
        <v>9.8078994764817331</v>
      </c>
      <c r="D662" s="9">
        <f t="shared" si="12"/>
        <v>-1.138484994971023E-2</v>
      </c>
      <c r="E662" s="1">
        <f t="shared" si="13"/>
        <v>-0.1850742113100286</v>
      </c>
      <c r="F662" s="1">
        <f t="shared" si="14"/>
        <v>0.1850742113100286</v>
      </c>
      <c r="G662" s="1">
        <v>7.7744466829910167E-2</v>
      </c>
      <c r="H662" s="1">
        <f t="shared" si="15"/>
        <v>1.0436082663035791E-3</v>
      </c>
    </row>
    <row r="663" spans="1:8" outlineLevel="1" x14ac:dyDescent="0.2">
      <c r="A663" s="10">
        <v>155</v>
      </c>
      <c r="B663" s="9">
        <v>9.4768655830706301</v>
      </c>
      <c r="C663" s="9">
        <v>9.4752527349054034</v>
      </c>
      <c r="D663" s="15">
        <f t="shared" si="12"/>
        <v>1.6128481652266657E-3</v>
      </c>
      <c r="E663" s="1">
        <f t="shared" si="13"/>
        <v>2.6218755930968531E-2</v>
      </c>
      <c r="F663" s="1">
        <f t="shared" si="14"/>
        <v>2.6218755930968531E-2</v>
      </c>
      <c r="G663" s="1">
        <v>4.1501285454938808E-2</v>
      </c>
      <c r="H663" s="1">
        <f t="shared" si="15"/>
        <v>1.0350978009287389E-5</v>
      </c>
    </row>
    <row r="664" spans="1:8" outlineLevel="1" x14ac:dyDescent="0.2">
      <c r="A664" s="10">
        <v>156</v>
      </c>
      <c r="B664" s="9">
        <v>9.5451791323440407</v>
      </c>
      <c r="C664" s="9">
        <v>9.5177341246326428</v>
      </c>
      <c r="D664" s="9">
        <f t="shared" si="12"/>
        <v>2.7445007711397906E-2</v>
      </c>
      <c r="E664" s="1">
        <f t="shared" si="13"/>
        <v>0.4461510849085808</v>
      </c>
      <c r="F664" s="1">
        <f t="shared" si="14"/>
        <v>0.4461510849085808</v>
      </c>
      <c r="G664" s="1">
        <v>5.8033481333401221E-2</v>
      </c>
      <c r="H664" s="1">
        <f t="shared" si="15"/>
        <v>4.3396064208071567E-3</v>
      </c>
    </row>
    <row r="665" spans="1:8" outlineLevel="1" x14ac:dyDescent="0.2">
      <c r="A665" s="10">
        <v>157</v>
      </c>
      <c r="B665" s="9">
        <v>9.588686735146867</v>
      </c>
      <c r="C665" s="9">
        <v>9.5163199046508762</v>
      </c>
      <c r="D665" s="9">
        <f t="shared" si="12"/>
        <v>7.2366830495990797E-2</v>
      </c>
      <c r="E665" s="1">
        <f t="shared" si="13"/>
        <v>1.1764084848033427</v>
      </c>
      <c r="F665" s="1">
        <f t="shared" si="14"/>
        <v>1.1764084848033427</v>
      </c>
      <c r="G665" s="1">
        <v>5.9554726563268566E-2</v>
      </c>
      <c r="H665" s="1">
        <f t="shared" si="15"/>
        <v>3.1063058921978578E-2</v>
      </c>
    </row>
    <row r="666" spans="1:8" outlineLevel="1" x14ac:dyDescent="0.2">
      <c r="A666" s="10">
        <v>158</v>
      </c>
      <c r="B666" s="9">
        <v>9.5106941926258521</v>
      </c>
      <c r="C666" s="9">
        <v>9.4735481792983371</v>
      </c>
      <c r="D666" s="9">
        <f t="shared" si="12"/>
        <v>3.7146013327514993E-2</v>
      </c>
      <c r="E666" s="1">
        <f t="shared" si="13"/>
        <v>0.60385241353810082</v>
      </c>
      <c r="F666" s="1">
        <f t="shared" si="14"/>
        <v>0.60385241353810082</v>
      </c>
      <c r="G666" s="1">
        <v>4.026184570647047E-2</v>
      </c>
      <c r="H666" s="1">
        <f t="shared" si="15"/>
        <v>5.3128617805399247E-3</v>
      </c>
    </row>
    <row r="667" spans="1:8" outlineLevel="1" x14ac:dyDescent="0.2">
      <c r="A667" s="10">
        <v>159</v>
      </c>
      <c r="B667" s="9">
        <v>9.9574073945255588</v>
      </c>
      <c r="C667" s="9">
        <v>9.9414561337330181</v>
      </c>
      <c r="D667" s="9">
        <f t="shared" si="12"/>
        <v>1.5951260792540722E-2</v>
      </c>
      <c r="E667" s="1">
        <f t="shared" si="13"/>
        <v>0.25930662447204195</v>
      </c>
      <c r="F667" s="1">
        <f t="shared" si="14"/>
        <v>0.25930662447204195</v>
      </c>
      <c r="G667" s="1">
        <v>6.7922266918933646E-2</v>
      </c>
      <c r="H667" s="1">
        <f t="shared" si="15"/>
        <v>1.7523218447118071E-3</v>
      </c>
    </row>
    <row r="668" spans="1:8" outlineLevel="1" x14ac:dyDescent="0.2">
      <c r="A668" s="10">
        <v>160</v>
      </c>
      <c r="B668" s="9">
        <v>8.9253214169438859</v>
      </c>
      <c r="C668" s="9">
        <v>9.0873677717074752</v>
      </c>
      <c r="D668" s="9">
        <f t="shared" si="12"/>
        <v>-0.16204635476358931</v>
      </c>
      <c r="E668" s="1">
        <f t="shared" si="13"/>
        <v>-2.6342552985777132</v>
      </c>
      <c r="F668" s="1">
        <f t="shared" si="14"/>
        <v>2.6342552985777132</v>
      </c>
      <c r="G668" s="1">
        <v>5.215254902278553E-2</v>
      </c>
      <c r="H668" s="1">
        <f t="shared" si="15"/>
        <v>0.13427436797239761</v>
      </c>
    </row>
    <row r="669" spans="1:8" outlineLevel="1" x14ac:dyDescent="0.2">
      <c r="A669" s="10">
        <v>161</v>
      </c>
      <c r="B669" s="9">
        <v>9.7731313992138027</v>
      </c>
      <c r="C669" s="9">
        <v>9.8008960680001387</v>
      </c>
      <c r="D669" s="9">
        <f t="shared" si="12"/>
        <v>-2.7764668786335989E-2</v>
      </c>
      <c r="E669" s="1">
        <f t="shared" si="13"/>
        <v>-0.45134755404010302</v>
      </c>
      <c r="F669" s="1">
        <f t="shared" si="14"/>
        <v>0.45134755404010302</v>
      </c>
      <c r="G669" s="1">
        <v>4.5902542682311809E-2</v>
      </c>
      <c r="H669" s="1">
        <f t="shared" si="15"/>
        <v>3.424145400707923E-3</v>
      </c>
    </row>
    <row r="670" spans="1:8" outlineLevel="1" x14ac:dyDescent="0.2">
      <c r="A670" s="10">
        <v>162</v>
      </c>
      <c r="B670" s="9">
        <v>9.2992665811705848</v>
      </c>
      <c r="C670" s="9">
        <v>9.3112142490208072</v>
      </c>
      <c r="D670" s="9">
        <f t="shared" si="12"/>
        <v>-1.1947667850222388E-2</v>
      </c>
      <c r="E670" s="1">
        <f t="shared" si="13"/>
        <v>-0.19422348244742335</v>
      </c>
      <c r="F670" s="1">
        <f t="shared" si="14"/>
        <v>0.19422348244742335</v>
      </c>
      <c r="G670" s="1">
        <v>6.0120788168178618E-2</v>
      </c>
      <c r="H670" s="1">
        <f t="shared" si="15"/>
        <v>8.5578130781882784E-4</v>
      </c>
    </row>
    <row r="671" spans="1:8" outlineLevel="1" x14ac:dyDescent="0.2">
      <c r="A671" s="10">
        <v>163</v>
      </c>
      <c r="B671" s="9">
        <v>9.4303590459428683</v>
      </c>
      <c r="C671" s="9">
        <v>9.4361338797143617</v>
      </c>
      <c r="D671" s="15">
        <f t="shared" si="12"/>
        <v>-5.7748337714933484E-3</v>
      </c>
      <c r="E671" s="1">
        <f t="shared" si="13"/>
        <v>-9.3876758185368267E-2</v>
      </c>
      <c r="F671" s="1">
        <f t="shared" si="14"/>
        <v>9.3876758185368267E-2</v>
      </c>
      <c r="G671" s="1">
        <v>4.1024351462435583E-2</v>
      </c>
      <c r="H671" s="1">
        <f t="shared" si="15"/>
        <v>1.3104530886961924E-4</v>
      </c>
    </row>
    <row r="672" spans="1:8" outlineLevel="1" x14ac:dyDescent="0.2">
      <c r="A672" s="10">
        <v>164</v>
      </c>
      <c r="B672" s="9">
        <v>9.4856967947373274</v>
      </c>
      <c r="C672" s="9">
        <v>9.5353522078372244</v>
      </c>
      <c r="D672" s="9">
        <f t="shared" si="12"/>
        <v>-4.9655413099896961E-2</v>
      </c>
      <c r="E672" s="1">
        <f t="shared" si="13"/>
        <v>-0.80720751325940809</v>
      </c>
      <c r="F672" s="1">
        <f t="shared" si="14"/>
        <v>0.80720751325940809</v>
      </c>
      <c r="G672" s="1">
        <v>9.4592576776283605E-2</v>
      </c>
      <c r="H672" s="1">
        <f t="shared" si="15"/>
        <v>2.5062136487257552E-2</v>
      </c>
    </row>
    <row r="673" spans="1:8" outlineLevel="1" x14ac:dyDescent="0.2">
      <c r="A673" s="10">
        <v>165</v>
      </c>
      <c r="B673" s="9">
        <v>9.1196407472095391</v>
      </c>
      <c r="C673" s="9">
        <v>9.1564851236259042</v>
      </c>
      <c r="D673" s="9">
        <f t="shared" si="12"/>
        <v>-3.6844376416365066E-2</v>
      </c>
      <c r="E673" s="1">
        <f t="shared" si="13"/>
        <v>-0.59894894852278135</v>
      </c>
      <c r="F673" s="1">
        <f t="shared" si="14"/>
        <v>0.59894894852278135</v>
      </c>
      <c r="G673" s="1">
        <v>4.7284729257980121E-2</v>
      </c>
      <c r="H673" s="1">
        <f t="shared" si="15"/>
        <v>6.2294974557070074E-3</v>
      </c>
    </row>
    <row r="674" spans="1:8" outlineLevel="1" x14ac:dyDescent="0.2">
      <c r="A674" s="10">
        <v>166</v>
      </c>
      <c r="B674" s="9">
        <v>9.8488729592629056</v>
      </c>
      <c r="C674" s="9">
        <v>9.8559994175719918</v>
      </c>
      <c r="D674" s="15">
        <f t="shared" si="12"/>
        <v>-7.1264583090862033E-3</v>
      </c>
      <c r="E674" s="1">
        <f t="shared" si="13"/>
        <v>-0.11584901485868934</v>
      </c>
      <c r="F674" s="1">
        <f t="shared" si="14"/>
        <v>0.11584901485868934</v>
      </c>
      <c r="G674" s="1">
        <v>6.8215269266872477E-2</v>
      </c>
      <c r="H674" s="1">
        <f t="shared" si="15"/>
        <v>3.5149071282393289E-4</v>
      </c>
    </row>
    <row r="675" spans="1:8" outlineLevel="1" x14ac:dyDescent="0.2">
      <c r="A675" s="10">
        <v>167</v>
      </c>
      <c r="B675" s="9">
        <v>9.3067408662624977</v>
      </c>
      <c r="C675" s="9">
        <v>9.4913099153928808</v>
      </c>
      <c r="D675" s="9">
        <f t="shared" si="12"/>
        <v>-0.18456904913038308</v>
      </c>
      <c r="E675" s="1">
        <f t="shared" si="13"/>
        <v>-3.0003883539033374</v>
      </c>
      <c r="F675" s="1">
        <f t="shared" si="14"/>
        <v>3.0003883539033374</v>
      </c>
      <c r="G675" s="1">
        <v>7.9704896313559967E-2</v>
      </c>
      <c r="H675" s="1">
        <f t="shared" si="15"/>
        <v>0.28239985261418293</v>
      </c>
    </row>
    <row r="676" spans="1:8" outlineLevel="1" x14ac:dyDescent="0.2">
      <c r="A676" s="10">
        <v>168</v>
      </c>
      <c r="B676" s="9">
        <v>9.3954912557802963</v>
      </c>
      <c r="C676" s="9">
        <v>9.4613339650405166</v>
      </c>
      <c r="D676" s="9">
        <f t="shared" si="12"/>
        <v>-6.5842709260220289E-2</v>
      </c>
      <c r="E676" s="1">
        <f t="shared" si="13"/>
        <v>-1.0703511720117964</v>
      </c>
      <c r="F676" s="1">
        <f t="shared" si="14"/>
        <v>1.0703511720117964</v>
      </c>
      <c r="G676" s="1">
        <v>6.4651901081679231E-2</v>
      </c>
      <c r="H676" s="1">
        <f t="shared" si="15"/>
        <v>2.8220589869763866E-2</v>
      </c>
    </row>
    <row r="677" spans="1:8" outlineLevel="1" x14ac:dyDescent="0.2">
      <c r="A677" s="10">
        <v>169</v>
      </c>
      <c r="B677" s="9">
        <v>9.0949295204648557</v>
      </c>
      <c r="C677" s="9">
        <v>9.0294457235893244</v>
      </c>
      <c r="D677" s="9">
        <f t="shared" si="12"/>
        <v>6.5483796875531297E-2</v>
      </c>
      <c r="E677" s="1">
        <f t="shared" si="13"/>
        <v>1.0645166263814954</v>
      </c>
      <c r="F677" s="1">
        <f t="shared" si="14"/>
        <v>1.0645166263814954</v>
      </c>
      <c r="G677" s="1">
        <v>0.10130606178734132</v>
      </c>
      <c r="H677" s="1">
        <f t="shared" si="15"/>
        <v>4.7380043077968434E-2</v>
      </c>
    </row>
    <row r="678" spans="1:8" outlineLevel="1" x14ac:dyDescent="0.2">
      <c r="A678" s="10">
        <v>170</v>
      </c>
      <c r="B678" s="9">
        <v>9.1493921978223351</v>
      </c>
      <c r="C678" s="9">
        <v>9.164697757849158</v>
      </c>
      <c r="D678" s="9">
        <f t="shared" si="12"/>
        <v>-1.5305560026822818E-2</v>
      </c>
      <c r="E678" s="1">
        <f t="shared" si="13"/>
        <v>-0.24880999425860953</v>
      </c>
      <c r="F678" s="1">
        <f t="shared" si="14"/>
        <v>0.24880999425860953</v>
      </c>
      <c r="G678" s="1">
        <v>4.1619728976666985E-2</v>
      </c>
      <c r="H678" s="1">
        <f t="shared" si="15"/>
        <v>9.3505661249135774E-4</v>
      </c>
    </row>
    <row r="679" spans="1:8" outlineLevel="1" x14ac:dyDescent="0.2">
      <c r="A679" s="10">
        <v>171</v>
      </c>
      <c r="B679" s="9">
        <v>9.7739165927482556</v>
      </c>
      <c r="C679" s="9">
        <v>9.8423015938276901</v>
      </c>
      <c r="D679" s="9">
        <f t="shared" si="12"/>
        <v>-6.838500107943446E-2</v>
      </c>
      <c r="E679" s="1">
        <f t="shared" si="13"/>
        <v>-1.1116791346498087</v>
      </c>
      <c r="F679" s="1">
        <f t="shared" si="14"/>
        <v>1.1116791346498087</v>
      </c>
      <c r="G679" s="1">
        <v>9.8972271038705262E-2</v>
      </c>
      <c r="H679" s="1">
        <f t="shared" si="15"/>
        <v>5.0219788201855395E-2</v>
      </c>
    </row>
    <row r="680" spans="1:8" outlineLevel="1" x14ac:dyDescent="0.2">
      <c r="A680" s="10">
        <v>172</v>
      </c>
      <c r="B680" s="9">
        <v>9.7883011427270112</v>
      </c>
      <c r="C680" s="9">
        <v>9.7531167924400091</v>
      </c>
      <c r="D680" s="9">
        <f t="shared" si="12"/>
        <v>3.5184350287002175E-2</v>
      </c>
      <c r="E680" s="1">
        <f t="shared" si="13"/>
        <v>0.57196325894382505</v>
      </c>
      <c r="F680" s="1">
        <f t="shared" si="14"/>
        <v>0.57196325894382505</v>
      </c>
      <c r="G680" s="1">
        <v>5.3187127684951194E-2</v>
      </c>
      <c r="H680" s="1">
        <f t="shared" si="15"/>
        <v>6.469835510011796E-3</v>
      </c>
    </row>
    <row r="681" spans="1:8" outlineLevel="1" x14ac:dyDescent="0.2">
      <c r="A681" s="10">
        <v>173</v>
      </c>
      <c r="B681" s="9">
        <v>9.1197485929901774</v>
      </c>
      <c r="C681" s="9">
        <v>9.046644547725796</v>
      </c>
      <c r="D681" s="9">
        <f t="shared" si="12"/>
        <v>7.3104045264381412E-2</v>
      </c>
      <c r="E681" s="1">
        <f t="shared" si="13"/>
        <v>1.1883927834483565</v>
      </c>
      <c r="F681" s="1">
        <f t="shared" si="14"/>
        <v>1.1883927834483565</v>
      </c>
      <c r="G681" s="1">
        <v>3.7005170812292161E-2</v>
      </c>
      <c r="H681" s="1">
        <f t="shared" si="15"/>
        <v>1.8785089124154782E-2</v>
      </c>
    </row>
    <row r="682" spans="1:8" outlineLevel="1" x14ac:dyDescent="0.2">
      <c r="A682" s="10">
        <v>174</v>
      </c>
      <c r="B682" s="9">
        <v>10.13444053074182</v>
      </c>
      <c r="C682" s="9">
        <v>9.873345795362539</v>
      </c>
      <c r="D682" s="9">
        <f t="shared" si="12"/>
        <v>0.26109473537928096</v>
      </c>
      <c r="E682" s="1">
        <f t="shared" si="13"/>
        <v>4.2444039614901508</v>
      </c>
      <c r="F682" s="1">
        <f t="shared" si="14"/>
        <v>4.2444039614901508</v>
      </c>
      <c r="G682" s="1">
        <v>0.12395687284606058</v>
      </c>
      <c r="H682" s="1">
        <f t="shared" si="15"/>
        <v>0.9699108230096074</v>
      </c>
    </row>
    <row r="683" spans="1:8" outlineLevel="1" x14ac:dyDescent="0.2">
      <c r="A683" s="10">
        <v>175</v>
      </c>
      <c r="B683" s="9">
        <v>9.1912187127685954</v>
      </c>
      <c r="C683" s="9">
        <v>9.3242611491723135</v>
      </c>
      <c r="D683" s="9">
        <f t="shared" si="12"/>
        <v>-0.13304243640371816</v>
      </c>
      <c r="E683" s="1">
        <f t="shared" si="13"/>
        <v>-2.1627622759147105</v>
      </c>
      <c r="F683" s="1">
        <f t="shared" si="14"/>
        <v>2.1627622759147105</v>
      </c>
      <c r="G683" s="1">
        <v>6.8127889875091482E-2</v>
      </c>
      <c r="H683" s="1">
        <f t="shared" si="15"/>
        <v>0.12232314164059155</v>
      </c>
    </row>
    <row r="684" spans="1:8" outlineLevel="1" x14ac:dyDescent="0.2">
      <c r="A684" s="10">
        <v>176</v>
      </c>
      <c r="B684" s="9">
        <v>9.213236175088209</v>
      </c>
      <c r="C684" s="9">
        <v>9.2049490075659186</v>
      </c>
      <c r="D684" s="15">
        <f t="shared" si="12"/>
        <v>8.2871675222904173E-3</v>
      </c>
      <c r="E684" s="1">
        <f t="shared" si="13"/>
        <v>0.13471771696218271</v>
      </c>
      <c r="F684" s="1">
        <f t="shared" si="14"/>
        <v>0.13471771696218271</v>
      </c>
      <c r="G684" s="1">
        <v>5.3168255036020372E-2</v>
      </c>
      <c r="H684" s="1">
        <f t="shared" si="15"/>
        <v>3.5878556383287273E-4</v>
      </c>
    </row>
    <row r="685" spans="1:8" outlineLevel="1" x14ac:dyDescent="0.2">
      <c r="A685" s="10">
        <v>177</v>
      </c>
      <c r="B685" s="9">
        <v>9.6429665881467201</v>
      </c>
      <c r="C685" s="9">
        <v>9.6278950593550583</v>
      </c>
      <c r="D685" s="9">
        <f t="shared" si="12"/>
        <v>1.5071528791661848E-2</v>
      </c>
      <c r="E685" s="1">
        <f t="shared" si="13"/>
        <v>0.24500553952616655</v>
      </c>
      <c r="F685" s="1">
        <f t="shared" si="14"/>
        <v>0.24500553952616655</v>
      </c>
      <c r="G685" s="1">
        <v>5.3975766229464608E-2</v>
      </c>
      <c r="H685" s="1">
        <f t="shared" si="15"/>
        <v>1.2067709465205963E-3</v>
      </c>
    </row>
    <row r="686" spans="1:8" outlineLevel="1" x14ac:dyDescent="0.2">
      <c r="A686" s="10">
        <v>178</v>
      </c>
      <c r="B686" s="9">
        <v>9.0715890937079564</v>
      </c>
      <c r="C686" s="9">
        <v>9.1436405218280967</v>
      </c>
      <c r="D686" s="9">
        <f t="shared" si="12"/>
        <v>-7.2051428120140315E-2</v>
      </c>
      <c r="E686" s="1">
        <f t="shared" si="13"/>
        <v>-1.1712812458661863</v>
      </c>
      <c r="F686" s="1">
        <f t="shared" si="14"/>
        <v>1.1712812458661863</v>
      </c>
      <c r="G686" s="1">
        <v>4.7577430909226767E-2</v>
      </c>
      <c r="H686" s="1">
        <f t="shared" si="15"/>
        <v>2.3985167486250163E-2</v>
      </c>
    </row>
    <row r="687" spans="1:8" outlineLevel="1" x14ac:dyDescent="0.2">
      <c r="A687" s="10">
        <v>179</v>
      </c>
      <c r="B687" s="9">
        <v>9.3451972607424292</v>
      </c>
      <c r="C687" s="9">
        <v>9.3747672496219536</v>
      </c>
      <c r="D687" s="9">
        <f t="shared" si="12"/>
        <v>-2.9569988879524445E-2</v>
      </c>
      <c r="E687" s="1">
        <f t="shared" si="13"/>
        <v>-0.48069516897441361</v>
      </c>
      <c r="F687" s="1">
        <f t="shared" si="14"/>
        <v>0.48069516897441361</v>
      </c>
      <c r="G687" s="1">
        <v>6.4783232171815253E-2</v>
      </c>
      <c r="H687" s="1">
        <f t="shared" si="15"/>
        <v>5.7050085889559614E-3</v>
      </c>
    </row>
    <row r="688" spans="1:8" outlineLevel="1" x14ac:dyDescent="0.2">
      <c r="A688" s="10">
        <v>180</v>
      </c>
      <c r="B688" s="9">
        <v>9.2196266209896702</v>
      </c>
      <c r="C688" s="9">
        <v>9.2298277586915844</v>
      </c>
      <c r="D688" s="9">
        <f t="shared" si="12"/>
        <v>-1.020113770191422E-2</v>
      </c>
      <c r="E688" s="1">
        <f t="shared" si="13"/>
        <v>-0.16583156765231016</v>
      </c>
      <c r="F688" s="1">
        <f t="shared" si="14"/>
        <v>0.16583156765231016</v>
      </c>
      <c r="G688" s="1">
        <v>5.0272602225807296E-2</v>
      </c>
      <c r="H688" s="1">
        <f t="shared" si="15"/>
        <v>5.109125729024582E-4</v>
      </c>
    </row>
    <row r="689" spans="1:8" outlineLevel="1" x14ac:dyDescent="0.2">
      <c r="A689" s="10">
        <v>181</v>
      </c>
      <c r="B689" s="9">
        <v>9.4474657208108113</v>
      </c>
      <c r="C689" s="9">
        <v>9.4460186845182594</v>
      </c>
      <c r="D689" s="15">
        <f t="shared" si="12"/>
        <v>1.4470362925518288E-3</v>
      </c>
      <c r="E689" s="1">
        <f t="shared" si="13"/>
        <v>2.3523287681787484E-2</v>
      </c>
      <c r="F689" s="1">
        <f t="shared" si="14"/>
        <v>2.3523287681787484E-2</v>
      </c>
      <c r="G689" s="1">
        <v>5.0477298287468282E-2</v>
      </c>
      <c r="H689" s="1">
        <f t="shared" si="15"/>
        <v>1.0326667218747589E-5</v>
      </c>
    </row>
    <row r="690" spans="1:8" outlineLevel="1" x14ac:dyDescent="0.2">
      <c r="A690" s="10">
        <v>182</v>
      </c>
      <c r="B690" s="9">
        <v>9.0298970501940001</v>
      </c>
      <c r="C690" s="9">
        <v>8.9771249913565079</v>
      </c>
      <c r="D690" s="9">
        <f t="shared" si="12"/>
        <v>5.2772058837492253E-2</v>
      </c>
      <c r="E690" s="1">
        <f t="shared" si="13"/>
        <v>0.8578722786595786</v>
      </c>
      <c r="F690" s="1">
        <f t="shared" si="14"/>
        <v>0.8578722786595786</v>
      </c>
      <c r="G690" s="1">
        <v>4.3076742715471669E-2</v>
      </c>
      <c r="H690" s="1">
        <f t="shared" si="15"/>
        <v>1.1540181791011159E-2</v>
      </c>
    </row>
    <row r="691" spans="1:8" outlineLevel="1" x14ac:dyDescent="0.2">
      <c r="A691" s="10">
        <v>183</v>
      </c>
      <c r="B691" s="9">
        <v>10.19820730233956</v>
      </c>
      <c r="C691" s="9">
        <v>10.271392295859744</v>
      </c>
      <c r="D691" s="9">
        <f t="shared" si="12"/>
        <v>-7.3184993520184705E-2</v>
      </c>
      <c r="E691" s="1">
        <f t="shared" si="13"/>
        <v>-1.1897086931587078</v>
      </c>
      <c r="F691" s="1">
        <f t="shared" si="14"/>
        <v>1.1897086931587078</v>
      </c>
      <c r="G691" s="1">
        <v>7.1467245626180204E-2</v>
      </c>
      <c r="H691" s="1">
        <f t="shared" si="15"/>
        <v>3.9108630058145334E-2</v>
      </c>
    </row>
    <row r="692" spans="1:8" outlineLevel="1" x14ac:dyDescent="0.2">
      <c r="A692" s="10">
        <v>184</v>
      </c>
      <c r="B692" s="9">
        <v>9.2591400599097877</v>
      </c>
      <c r="C692" s="9">
        <v>9.3631611514869117</v>
      </c>
      <c r="D692" s="9">
        <f t="shared" si="12"/>
        <v>-0.10402109157712403</v>
      </c>
      <c r="E692" s="1">
        <f t="shared" si="13"/>
        <v>-1.690985965408748</v>
      </c>
      <c r="F692" s="1">
        <f t="shared" si="14"/>
        <v>1.690985965408748</v>
      </c>
      <c r="G692" s="1">
        <v>8.6384985673989778E-2</v>
      </c>
      <c r="H692" s="1">
        <f t="shared" si="15"/>
        <v>9.864397416798408E-2</v>
      </c>
    </row>
    <row r="693" spans="1:8" outlineLevel="1" x14ac:dyDescent="0.2">
      <c r="A693" s="10">
        <v>185</v>
      </c>
      <c r="B693" s="9">
        <v>9.2495610851294643</v>
      </c>
      <c r="C693" s="9">
        <v>9.2883332877545151</v>
      </c>
      <c r="D693" s="9">
        <f t="shared" si="12"/>
        <v>-3.8772202625050767E-2</v>
      </c>
      <c r="E693" s="1">
        <f t="shared" si="13"/>
        <v>-0.63028804536563343</v>
      </c>
      <c r="F693" s="1">
        <f t="shared" si="14"/>
        <v>0.63028804536563343</v>
      </c>
      <c r="G693" s="1">
        <v>9.0153209029616169E-2</v>
      </c>
      <c r="H693" s="1">
        <f t="shared" si="15"/>
        <v>1.4421204654411287E-2</v>
      </c>
    </row>
    <row r="694" spans="1:8" outlineLevel="1" x14ac:dyDescent="0.2">
      <c r="A694" s="10">
        <v>186</v>
      </c>
      <c r="B694" s="9">
        <v>9.2582015333275223</v>
      </c>
      <c r="C694" s="9">
        <v>9.2722325809139932</v>
      </c>
      <c r="D694" s="9">
        <f t="shared" si="12"/>
        <v>-1.4031047586470891E-2</v>
      </c>
      <c r="E694" s="1">
        <f t="shared" si="13"/>
        <v>-0.22809128599764061</v>
      </c>
      <c r="F694" s="1">
        <f t="shared" si="14"/>
        <v>0.22809128599764061</v>
      </c>
      <c r="G694" s="1">
        <v>4.6682327658492943E-2</v>
      </c>
      <c r="H694" s="1">
        <f t="shared" si="15"/>
        <v>8.9078592767704971E-4</v>
      </c>
    </row>
    <row r="695" spans="1:8" outlineLevel="1" x14ac:dyDescent="0.2">
      <c r="A695" s="10">
        <v>187</v>
      </c>
      <c r="B695" s="9">
        <v>10.221447525412486</v>
      </c>
      <c r="C695" s="9">
        <v>10.174105373779797</v>
      </c>
      <c r="D695" s="9">
        <f t="shared" si="12"/>
        <v>4.7342151632689067E-2</v>
      </c>
      <c r="E695" s="1">
        <f t="shared" si="13"/>
        <v>0.76960271007899583</v>
      </c>
      <c r="F695" s="1">
        <f t="shared" si="14"/>
        <v>0.76960271007899583</v>
      </c>
      <c r="G695" s="1">
        <v>5.2433670543566485E-2</v>
      </c>
      <c r="H695" s="1">
        <f t="shared" si="15"/>
        <v>1.152930006654976E-2</v>
      </c>
    </row>
    <row r="696" spans="1:8" outlineLevel="1" x14ac:dyDescent="0.2">
      <c r="A696" s="10">
        <v>188</v>
      </c>
      <c r="B696" s="9">
        <v>9.2547399592728663</v>
      </c>
      <c r="C696" s="9">
        <v>9.2948677178023207</v>
      </c>
      <c r="D696" s="9">
        <f t="shared" si="12"/>
        <v>-4.0127758529454383E-2</v>
      </c>
      <c r="E696" s="1">
        <f t="shared" si="13"/>
        <v>-0.65232421105972216</v>
      </c>
      <c r="F696" s="1">
        <f t="shared" si="14"/>
        <v>0.65232421105972216</v>
      </c>
      <c r="G696" s="1">
        <v>4.5321875486447519E-2</v>
      </c>
      <c r="H696" s="1">
        <f t="shared" si="15"/>
        <v>7.0534188067384075E-3</v>
      </c>
    </row>
    <row r="697" spans="1:8" outlineLevel="1" x14ac:dyDescent="0.2">
      <c r="A697" s="10">
        <v>189</v>
      </c>
      <c r="B697" s="9">
        <v>8.8470866926772391</v>
      </c>
      <c r="C697" s="9">
        <v>8.8256683637961011</v>
      </c>
      <c r="D697" s="9">
        <f t="shared" si="12"/>
        <v>2.1418328881138038E-2</v>
      </c>
      <c r="E697" s="1">
        <f t="shared" si="13"/>
        <v>0.34818028720319866</v>
      </c>
      <c r="F697" s="1">
        <f t="shared" si="14"/>
        <v>0.34818028720319866</v>
      </c>
      <c r="G697" s="1">
        <v>4.500968384720707E-2</v>
      </c>
      <c r="H697" s="1">
        <f t="shared" si="15"/>
        <v>1.9943213132542271E-3</v>
      </c>
    </row>
    <row r="698" spans="1:8" outlineLevel="1" x14ac:dyDescent="0.2">
      <c r="A698" s="10">
        <v>190</v>
      </c>
      <c r="B698" s="9">
        <v>9.6858292422430914</v>
      </c>
      <c r="C698" s="9">
        <v>9.6038764195523942</v>
      </c>
      <c r="D698" s="9">
        <f t="shared" si="12"/>
        <v>8.1952822690697147E-2</v>
      </c>
      <c r="E698" s="1">
        <f t="shared" si="13"/>
        <v>1.332240134135227</v>
      </c>
      <c r="F698" s="1">
        <f t="shared" si="14"/>
        <v>1.332240134135227</v>
      </c>
      <c r="G698" s="1">
        <v>6.3703163548987501E-2</v>
      </c>
      <c r="H698" s="1">
        <f t="shared" si="15"/>
        <v>4.2991011074867247E-2</v>
      </c>
    </row>
    <row r="699" spans="1:8" outlineLevel="1" x14ac:dyDescent="0.2">
      <c r="A699" s="10">
        <v>191</v>
      </c>
      <c r="B699" s="9">
        <v>10.478836072317618</v>
      </c>
      <c r="C699" s="9">
        <v>10.494578883139692</v>
      </c>
      <c r="D699" s="9">
        <f t="shared" si="12"/>
        <v>-1.5742810822073849E-2</v>
      </c>
      <c r="E699" s="1">
        <f t="shared" si="13"/>
        <v>-0.25591802347579101</v>
      </c>
      <c r="F699" s="1">
        <f t="shared" si="14"/>
        <v>0.25591802347579101</v>
      </c>
      <c r="G699" s="1">
        <v>0.14582790577711632</v>
      </c>
      <c r="H699" s="1">
        <f t="shared" si="15"/>
        <v>4.3634537012360586E-3</v>
      </c>
    </row>
    <row r="700" spans="1:8" outlineLevel="1" x14ac:dyDescent="0.2">
      <c r="A700" s="10">
        <v>192</v>
      </c>
      <c r="B700" s="9">
        <v>9.2050780502165086</v>
      </c>
      <c r="C700" s="9">
        <v>9.1664456240007492</v>
      </c>
      <c r="D700" s="9">
        <f t="shared" si="12"/>
        <v>3.8632426215759352E-2</v>
      </c>
      <c r="E700" s="1">
        <f t="shared" si="13"/>
        <v>0.62801581438993981</v>
      </c>
      <c r="F700" s="1">
        <f t="shared" si="14"/>
        <v>0.62801581438993981</v>
      </c>
      <c r="G700" s="1">
        <v>3.8992728401614218E-2</v>
      </c>
      <c r="H700" s="1">
        <f t="shared" si="15"/>
        <v>5.5507310186427728E-3</v>
      </c>
    </row>
    <row r="701" spans="1:8" outlineLevel="1" x14ac:dyDescent="0.2">
      <c r="A701" s="10">
        <v>193</v>
      </c>
      <c r="B701" s="9">
        <v>10.436964682861856</v>
      </c>
      <c r="C701" s="9">
        <v>10.425137829786191</v>
      </c>
      <c r="D701" s="9">
        <f t="shared" ref="D701:D754" si="16">B701 - C701</f>
        <v>1.1826853075664445E-2</v>
      </c>
      <c r="E701" s="1">
        <f t="shared" ref="E701:E754" si="17">D701 /0.0615150531731231</f>
        <v>0.19225949528776129</v>
      </c>
      <c r="F701" s="1">
        <f t="shared" ref="F701:F754" si="18">ABS(E701)</f>
        <v>0.19225949528776129</v>
      </c>
      <c r="G701" s="1">
        <v>0.11936378169245385</v>
      </c>
      <c r="H701" s="1">
        <f t="shared" si="15"/>
        <v>1.89641693507365E-3</v>
      </c>
    </row>
    <row r="702" spans="1:8" outlineLevel="1" x14ac:dyDescent="0.2">
      <c r="A702" s="10">
        <v>194</v>
      </c>
      <c r="B702" s="9">
        <v>9.0499697215089956</v>
      </c>
      <c r="C702" s="9">
        <v>9.0783451503296941</v>
      </c>
      <c r="D702" s="9">
        <f t="shared" si="16"/>
        <v>-2.8375428820698545E-2</v>
      </c>
      <c r="E702" s="1">
        <f t="shared" si="17"/>
        <v>-0.46127618130867876</v>
      </c>
      <c r="F702" s="1">
        <f t="shared" si="18"/>
        <v>0.46127618130867876</v>
      </c>
      <c r="G702" s="1">
        <v>4.5061818057593808E-2</v>
      </c>
      <c r="H702" s="1">
        <f t="shared" ref="H702:H754" si="19">(F702^2/3)*(G702/(1-G702)^2)</f>
        <v>3.5047657631591192E-3</v>
      </c>
    </row>
    <row r="703" spans="1:8" outlineLevel="1" x14ac:dyDescent="0.2">
      <c r="A703" s="10">
        <v>195</v>
      </c>
      <c r="B703" s="9">
        <v>9.360569085222874</v>
      </c>
      <c r="C703" s="9">
        <v>9.3739597033997715</v>
      </c>
      <c r="D703" s="9">
        <f t="shared" si="16"/>
        <v>-1.3390618176897462E-2</v>
      </c>
      <c r="E703" s="1">
        <f t="shared" si="17"/>
        <v>-0.21768034791763841</v>
      </c>
      <c r="F703" s="1">
        <f t="shared" si="18"/>
        <v>0.21768034791763841</v>
      </c>
      <c r="G703" s="1">
        <v>4.9118342284879518E-2</v>
      </c>
      <c r="H703" s="1">
        <f t="shared" si="19"/>
        <v>8.5804082584476369E-4</v>
      </c>
    </row>
    <row r="704" spans="1:8" outlineLevel="1" x14ac:dyDescent="0.2">
      <c r="A704" s="10">
        <v>196</v>
      </c>
      <c r="B704" s="9">
        <v>10.095181715576748</v>
      </c>
      <c r="C704" s="9">
        <v>10.189641600510772</v>
      </c>
      <c r="D704" s="9">
        <f t="shared" si="16"/>
        <v>-9.4459884934023464E-2</v>
      </c>
      <c r="E704" s="1">
        <f t="shared" si="17"/>
        <v>-1.5355572345549802</v>
      </c>
      <c r="F704" s="1">
        <f t="shared" si="18"/>
        <v>1.5355572345549802</v>
      </c>
      <c r="G704" s="1">
        <v>8.3847990541293979E-2</v>
      </c>
      <c r="H704" s="1">
        <f t="shared" si="19"/>
        <v>7.8517840069333045E-2</v>
      </c>
    </row>
    <row r="705" spans="1:8" outlineLevel="1" x14ac:dyDescent="0.2">
      <c r="A705" s="10">
        <v>197</v>
      </c>
      <c r="B705" s="9">
        <v>9.5035199305220246</v>
      </c>
      <c r="C705" s="9">
        <v>9.4149242064649385</v>
      </c>
      <c r="D705" s="9">
        <f t="shared" si="16"/>
        <v>8.8595724057086045E-2</v>
      </c>
      <c r="E705" s="1">
        <f t="shared" si="17"/>
        <v>1.4402283585409452</v>
      </c>
      <c r="F705" s="1">
        <f t="shared" si="18"/>
        <v>1.4402283585409452</v>
      </c>
      <c r="G705" s="1">
        <v>6.2719194340569356E-2</v>
      </c>
      <c r="H705" s="1">
        <f t="shared" si="19"/>
        <v>4.9363106844413876E-2</v>
      </c>
    </row>
    <row r="706" spans="1:8" outlineLevel="1" x14ac:dyDescent="0.2">
      <c r="A706" s="10">
        <v>198</v>
      </c>
      <c r="B706" s="9">
        <v>9.7971354342918087</v>
      </c>
      <c r="C706" s="9">
        <v>9.8400522573677893</v>
      </c>
      <c r="D706" s="9">
        <f t="shared" si="16"/>
        <v>-4.2916823075980659E-2</v>
      </c>
      <c r="E706" s="1">
        <f t="shared" si="17"/>
        <v>-0.69766375646622536</v>
      </c>
      <c r="F706" s="1">
        <f t="shared" si="18"/>
        <v>0.69766375646622536</v>
      </c>
      <c r="G706" s="1">
        <v>4.7568893007572124E-2</v>
      </c>
      <c r="H706" s="1">
        <f t="shared" si="19"/>
        <v>8.5079900175031135E-3</v>
      </c>
    </row>
    <row r="707" spans="1:8" outlineLevel="1" x14ac:dyDescent="0.2">
      <c r="A707" s="10">
        <v>199</v>
      </c>
      <c r="B707" s="9">
        <v>9.4657117817893948</v>
      </c>
      <c r="C707" s="9">
        <v>9.4150595961106696</v>
      </c>
      <c r="D707" s="9">
        <f t="shared" si="16"/>
        <v>5.0652185678725203E-2</v>
      </c>
      <c r="E707" s="1">
        <f t="shared" si="17"/>
        <v>0.82341123133184491</v>
      </c>
      <c r="F707" s="1">
        <f t="shared" si="18"/>
        <v>0.82341123133184491</v>
      </c>
      <c r="G707" s="1">
        <v>4.4407984339517828E-2</v>
      </c>
      <c r="H707" s="1">
        <f t="shared" si="19"/>
        <v>1.0990775946842023E-2</v>
      </c>
    </row>
    <row r="708" spans="1:8" outlineLevel="1" x14ac:dyDescent="0.2">
      <c r="A708" s="10">
        <v>200</v>
      </c>
      <c r="B708" s="9">
        <v>9.2729395137327035</v>
      </c>
      <c r="C708" s="9">
        <v>9.3144009206709502</v>
      </c>
      <c r="D708" s="9">
        <f t="shared" si="16"/>
        <v>-4.1461406938246625E-2</v>
      </c>
      <c r="E708" s="1">
        <f t="shared" si="17"/>
        <v>-0.67400424448241836</v>
      </c>
      <c r="F708" s="1">
        <f t="shared" si="18"/>
        <v>0.67400424448241836</v>
      </c>
      <c r="G708" s="1">
        <v>4.0152316741474126E-2</v>
      </c>
      <c r="H708" s="1">
        <f t="shared" si="19"/>
        <v>6.5994839177825589E-3</v>
      </c>
    </row>
    <row r="709" spans="1:8" outlineLevel="1" x14ac:dyDescent="0.2">
      <c r="A709" s="10">
        <v>201</v>
      </c>
      <c r="B709" s="9">
        <v>9.7639438363479023</v>
      </c>
      <c r="C709" s="9">
        <v>9.8482827360346992</v>
      </c>
      <c r="D709" s="9">
        <f t="shared" si="16"/>
        <v>-8.4338899686796864E-2</v>
      </c>
      <c r="E709" s="1">
        <f t="shared" si="17"/>
        <v>-1.3710286399239571</v>
      </c>
      <c r="F709" s="1">
        <f t="shared" si="18"/>
        <v>1.3710286399239571</v>
      </c>
      <c r="G709" s="1">
        <v>8.8645296128676915E-2</v>
      </c>
      <c r="H709" s="1">
        <f t="shared" si="19"/>
        <v>6.6873278538895339E-2</v>
      </c>
    </row>
    <row r="710" spans="1:8" outlineLevel="1" x14ac:dyDescent="0.2">
      <c r="A710" s="10">
        <v>202</v>
      </c>
      <c r="B710" s="9">
        <v>9.0214774671388067</v>
      </c>
      <c r="C710" s="9">
        <v>9.0005656622353349</v>
      </c>
      <c r="D710" s="9">
        <f t="shared" si="16"/>
        <v>2.0911804903471776E-2</v>
      </c>
      <c r="E710" s="1">
        <f t="shared" si="17"/>
        <v>0.33994614041248156</v>
      </c>
      <c r="F710" s="1">
        <f t="shared" si="18"/>
        <v>0.33994614041248156</v>
      </c>
      <c r="G710" s="1">
        <v>4.2144250289785065E-2</v>
      </c>
      <c r="H710" s="1">
        <f t="shared" si="19"/>
        <v>1.7694450748200717E-3</v>
      </c>
    </row>
    <row r="711" spans="1:8" outlineLevel="1" x14ac:dyDescent="0.2">
      <c r="A711" s="10">
        <v>203</v>
      </c>
      <c r="B711" s="9">
        <v>9.0407375875900033</v>
      </c>
      <c r="C711" s="9">
        <v>9.0089216019999974</v>
      </c>
      <c r="D711" s="9">
        <f t="shared" si="16"/>
        <v>3.181598559000598E-2</v>
      </c>
      <c r="E711" s="1">
        <f t="shared" si="17"/>
        <v>0.51720650391808309</v>
      </c>
      <c r="F711" s="1">
        <f t="shared" si="18"/>
        <v>0.51720650391808309</v>
      </c>
      <c r="G711" s="1">
        <v>9.9865200717766833E-2</v>
      </c>
      <c r="H711" s="1">
        <f t="shared" si="19"/>
        <v>1.0990204555221959E-2</v>
      </c>
    </row>
    <row r="712" spans="1:8" outlineLevel="1" x14ac:dyDescent="0.2">
      <c r="A712" s="10">
        <v>204</v>
      </c>
      <c r="B712" s="9">
        <v>9.1897115534780252</v>
      </c>
      <c r="C712" s="9">
        <v>9.2202610709537147</v>
      </c>
      <c r="D712" s="9">
        <f t="shared" si="16"/>
        <v>-3.0549517475689569E-2</v>
      </c>
      <c r="E712" s="1">
        <f t="shared" si="17"/>
        <v>-0.49661856569827589</v>
      </c>
      <c r="F712" s="1">
        <f t="shared" si="18"/>
        <v>0.49661856569827589</v>
      </c>
      <c r="G712" s="1">
        <v>4.3200623945065256E-2</v>
      </c>
      <c r="H712" s="1">
        <f t="shared" si="19"/>
        <v>3.8794744889856674E-3</v>
      </c>
    </row>
    <row r="713" spans="1:8" outlineLevel="1" x14ac:dyDescent="0.2">
      <c r="A713" s="10">
        <v>205</v>
      </c>
      <c r="B713" s="9">
        <v>9.5302475917227003</v>
      </c>
      <c r="C713" s="9">
        <v>9.6005137447777003</v>
      </c>
      <c r="D713" s="9">
        <f t="shared" si="16"/>
        <v>-7.0266153054999947E-2</v>
      </c>
      <c r="E713" s="1">
        <f t="shared" si="17"/>
        <v>-1.1422594865885662</v>
      </c>
      <c r="F713" s="1">
        <f t="shared" si="18"/>
        <v>1.1422594865885662</v>
      </c>
      <c r="G713" s="1">
        <v>0.11831892845845549</v>
      </c>
      <c r="H713" s="1">
        <f t="shared" si="19"/>
        <v>6.6197179554469715E-2</v>
      </c>
    </row>
    <row r="714" spans="1:8" outlineLevel="1" x14ac:dyDescent="0.2">
      <c r="A714" s="10">
        <v>206</v>
      </c>
      <c r="B714" s="9">
        <v>9.83037908071549</v>
      </c>
      <c r="C714" s="9">
        <v>9.8859788478325381</v>
      </c>
      <c r="D714" s="9">
        <f t="shared" si="16"/>
        <v>-5.559976711704806E-2</v>
      </c>
      <c r="E714" s="1">
        <f t="shared" si="17"/>
        <v>-0.9038400236861126</v>
      </c>
      <c r="F714" s="1">
        <f t="shared" si="18"/>
        <v>0.9038400236861126</v>
      </c>
      <c r="G714" s="1">
        <v>9.3439420663576106E-2</v>
      </c>
      <c r="H714" s="1">
        <f t="shared" si="19"/>
        <v>3.0959815162068038E-2</v>
      </c>
    </row>
    <row r="715" spans="1:8" outlineLevel="1" x14ac:dyDescent="0.2">
      <c r="A715" s="10">
        <v>207</v>
      </c>
      <c r="B715" s="9">
        <v>9.0761053032582719</v>
      </c>
      <c r="C715" s="9">
        <v>9.0927347449261777</v>
      </c>
      <c r="D715" s="9">
        <f t="shared" si="16"/>
        <v>-1.6629441667905809E-2</v>
      </c>
      <c r="E715" s="1">
        <f t="shared" si="17"/>
        <v>-0.27033125731201474</v>
      </c>
      <c r="F715" s="1">
        <f t="shared" si="18"/>
        <v>0.27033125731201474</v>
      </c>
      <c r="G715" s="1">
        <v>4.9297516298457709E-2</v>
      </c>
      <c r="H715" s="1">
        <f t="shared" si="19"/>
        <v>1.3286391832025173E-3</v>
      </c>
    </row>
    <row r="716" spans="1:8" outlineLevel="1" x14ac:dyDescent="0.2">
      <c r="A716" s="10">
        <v>208</v>
      </c>
      <c r="B716" s="9">
        <v>9.6640875787023948</v>
      </c>
      <c r="C716" s="9">
        <v>9.6471880805073678</v>
      </c>
      <c r="D716" s="9">
        <f t="shared" si="16"/>
        <v>1.6899498195027007E-2</v>
      </c>
      <c r="E716" s="1">
        <f t="shared" si="17"/>
        <v>0.27472134580565827</v>
      </c>
      <c r="F716" s="1">
        <f t="shared" si="18"/>
        <v>0.27472134580565827</v>
      </c>
      <c r="G716" s="1">
        <v>7.0417543022026741E-2</v>
      </c>
      <c r="H716" s="1">
        <f t="shared" si="19"/>
        <v>2.0500695048040725E-3</v>
      </c>
    </row>
    <row r="717" spans="1:8" outlineLevel="1" x14ac:dyDescent="0.2">
      <c r="A717" s="10">
        <v>209</v>
      </c>
      <c r="B717" s="9">
        <v>9.1507522440643054</v>
      </c>
      <c r="C717" s="9">
        <v>9.1729015994869307</v>
      </c>
      <c r="D717" s="9">
        <f t="shared" si="16"/>
        <v>-2.2149355422625305E-2</v>
      </c>
      <c r="E717" s="1">
        <f t="shared" si="17"/>
        <v>-0.360063988895367</v>
      </c>
      <c r="F717" s="1">
        <f t="shared" si="18"/>
        <v>0.360063988895367</v>
      </c>
      <c r="G717" s="1">
        <v>5.443255633293051E-2</v>
      </c>
      <c r="H717" s="1">
        <f t="shared" si="19"/>
        <v>2.630945375108943E-3</v>
      </c>
    </row>
    <row r="718" spans="1:8" outlineLevel="1" x14ac:dyDescent="0.2">
      <c r="A718" s="10">
        <v>210</v>
      </c>
      <c r="B718" s="9">
        <v>9.4977724131727541</v>
      </c>
      <c r="C718" s="9">
        <v>9.4907422468022702</v>
      </c>
      <c r="D718" s="15">
        <f t="shared" si="16"/>
        <v>7.0301663704839257E-3</v>
      </c>
      <c r="E718" s="1">
        <f t="shared" si="17"/>
        <v>0.11428367542329487</v>
      </c>
      <c r="F718" s="1">
        <f t="shared" si="18"/>
        <v>0.11428367542329487</v>
      </c>
      <c r="G718" s="1">
        <v>9.986147506187576E-2</v>
      </c>
      <c r="H718" s="1">
        <f t="shared" si="19"/>
        <v>5.36570042051821E-4</v>
      </c>
    </row>
    <row r="719" spans="1:8" outlineLevel="1" x14ac:dyDescent="0.2">
      <c r="A719" s="10">
        <v>211</v>
      </c>
      <c r="B719" s="9">
        <v>9.4162156817238731</v>
      </c>
      <c r="C719" s="9">
        <v>9.4278743214212994</v>
      </c>
      <c r="D719" s="9">
        <f t="shared" si="16"/>
        <v>-1.165863969742631E-2</v>
      </c>
      <c r="E719" s="1">
        <f t="shared" si="17"/>
        <v>-0.18952498772317009</v>
      </c>
      <c r="F719" s="1">
        <f t="shared" si="18"/>
        <v>0.18952498772317009</v>
      </c>
      <c r="G719" s="1">
        <v>0.11519160276748391</v>
      </c>
      <c r="H719" s="1">
        <f t="shared" si="19"/>
        <v>1.7617084987103808E-3</v>
      </c>
    </row>
    <row r="720" spans="1:8" outlineLevel="1" x14ac:dyDescent="0.2">
      <c r="A720" s="10">
        <v>212</v>
      </c>
      <c r="B720" s="9">
        <v>9.8463879604955551</v>
      </c>
      <c r="C720" s="9">
        <v>9.7939429079857359</v>
      </c>
      <c r="D720" s="9">
        <f t="shared" si="16"/>
        <v>5.2445052509819234E-2</v>
      </c>
      <c r="E720" s="1">
        <f t="shared" si="17"/>
        <v>0.85255640375083519</v>
      </c>
      <c r="F720" s="1">
        <f t="shared" si="18"/>
        <v>0.85255640375083519</v>
      </c>
      <c r="G720" s="1">
        <v>0.11496778541347259</v>
      </c>
      <c r="H720" s="1">
        <f t="shared" si="19"/>
        <v>3.5561739367625272E-2</v>
      </c>
    </row>
    <row r="721" spans="1:8" outlineLevel="1" x14ac:dyDescent="0.2">
      <c r="A721" s="10">
        <v>213</v>
      </c>
      <c r="B721" s="9">
        <v>9.9870471456350582</v>
      </c>
      <c r="C721" s="9">
        <v>9.9622672192003794</v>
      </c>
      <c r="D721" s="9">
        <f t="shared" si="16"/>
        <v>2.4779926434678856E-2</v>
      </c>
      <c r="E721" s="1">
        <f t="shared" si="17"/>
        <v>0.40282703430232258</v>
      </c>
      <c r="F721" s="1">
        <f t="shared" si="18"/>
        <v>0.40282703430232258</v>
      </c>
      <c r="G721" s="1">
        <v>7.8339505593958941E-2</v>
      </c>
      <c r="H721" s="1">
        <f t="shared" si="19"/>
        <v>4.9883261906374099E-3</v>
      </c>
    </row>
    <row r="722" spans="1:8" outlineLevel="1" x14ac:dyDescent="0.2">
      <c r="A722" s="10">
        <v>214</v>
      </c>
      <c r="B722" s="9">
        <v>9.0546994990291569</v>
      </c>
      <c r="C722" s="9">
        <v>9.0761466614610278</v>
      </c>
      <c r="D722" s="9">
        <f t="shared" si="16"/>
        <v>-2.1447162431870836E-2</v>
      </c>
      <c r="E722" s="1">
        <f t="shared" si="17"/>
        <v>-0.34864901069843246</v>
      </c>
      <c r="F722" s="1">
        <f t="shared" si="18"/>
        <v>0.34864901069843246</v>
      </c>
      <c r="G722" s="1">
        <v>4.4728063518153269E-2</v>
      </c>
      <c r="H722" s="1">
        <f t="shared" si="19"/>
        <v>1.9860111244820681E-3</v>
      </c>
    </row>
    <row r="723" spans="1:8" outlineLevel="1" x14ac:dyDescent="0.2">
      <c r="A723" s="10">
        <v>215</v>
      </c>
      <c r="B723" s="9">
        <v>9.6181360954226296</v>
      </c>
      <c r="C723" s="9">
        <v>9.7293246397062649</v>
      </c>
      <c r="D723" s="9">
        <f t="shared" si="16"/>
        <v>-0.11118854428363534</v>
      </c>
      <c r="E723" s="1">
        <f t="shared" si="17"/>
        <v>-1.80750139271952</v>
      </c>
      <c r="F723" s="1">
        <f t="shared" si="18"/>
        <v>1.80750139271952</v>
      </c>
      <c r="G723" s="1">
        <v>5.8712976560807373E-2</v>
      </c>
      <c r="H723" s="1">
        <f t="shared" si="19"/>
        <v>7.2164894599762525E-2</v>
      </c>
    </row>
    <row r="724" spans="1:8" outlineLevel="1" x14ac:dyDescent="0.2">
      <c r="A724" s="10">
        <v>216</v>
      </c>
      <c r="B724" s="9">
        <v>10.039546996943224</v>
      </c>
      <c r="C724" s="9">
        <v>10.034094603821815</v>
      </c>
      <c r="D724" s="15">
        <f t="shared" si="16"/>
        <v>5.4523931214092158E-3</v>
      </c>
      <c r="E724" s="1">
        <f t="shared" si="17"/>
        <v>8.863510376987617E-2</v>
      </c>
      <c r="F724" s="1">
        <f t="shared" si="18"/>
        <v>8.863510376987617E-2</v>
      </c>
      <c r="G724" s="1">
        <v>5.3414014132743159E-2</v>
      </c>
      <c r="H724" s="1">
        <f t="shared" si="19"/>
        <v>1.5610806345916201E-4</v>
      </c>
    </row>
    <row r="725" spans="1:8" outlineLevel="1" x14ac:dyDescent="0.2">
      <c r="A725" s="10">
        <v>217</v>
      </c>
      <c r="B725" s="9">
        <v>9.1863877854989298</v>
      </c>
      <c r="C725" s="9">
        <v>9.1011904356130966</v>
      </c>
      <c r="D725" s="9">
        <f t="shared" si="16"/>
        <v>8.5197349885833162E-2</v>
      </c>
      <c r="E725" s="1">
        <f t="shared" si="17"/>
        <v>1.3849837639912377</v>
      </c>
      <c r="F725" s="1">
        <f t="shared" si="18"/>
        <v>1.3849837639912377</v>
      </c>
      <c r="G725" s="1">
        <v>4.3545909915116178E-2</v>
      </c>
      <c r="H725" s="1">
        <f t="shared" si="19"/>
        <v>3.0435975246582845E-2</v>
      </c>
    </row>
    <row r="726" spans="1:8" outlineLevel="1" x14ac:dyDescent="0.2">
      <c r="A726" s="10">
        <v>218</v>
      </c>
      <c r="B726" s="9">
        <v>9.972593750934676</v>
      </c>
      <c r="C726" s="9">
        <v>9.9960739621957622</v>
      </c>
      <c r="D726" s="9">
        <f t="shared" si="16"/>
        <v>-2.3480211261086126E-2</v>
      </c>
      <c r="E726" s="1">
        <f t="shared" si="17"/>
        <v>-0.38169862578197367</v>
      </c>
      <c r="F726" s="1">
        <f t="shared" si="18"/>
        <v>0.38169862578197367</v>
      </c>
      <c r="G726" s="1">
        <v>4.9386616845375278E-2</v>
      </c>
      <c r="H726" s="1">
        <f t="shared" si="19"/>
        <v>2.6541249595941705E-3</v>
      </c>
    </row>
    <row r="727" spans="1:8" outlineLevel="1" x14ac:dyDescent="0.2">
      <c r="A727" s="10">
        <v>219</v>
      </c>
      <c r="B727" s="9">
        <v>9.1374916835148969</v>
      </c>
      <c r="C727" s="9">
        <v>9.2341073078599916</v>
      </c>
      <c r="D727" s="9">
        <f t="shared" si="16"/>
        <v>-9.6615624345094631E-2</v>
      </c>
      <c r="E727" s="1">
        <f t="shared" si="17"/>
        <v>-1.5706013302660613</v>
      </c>
      <c r="F727" s="1">
        <f t="shared" si="18"/>
        <v>1.5706013302660613</v>
      </c>
      <c r="G727" s="1">
        <v>9.1894753499092124E-2</v>
      </c>
      <c r="H727" s="1">
        <f t="shared" si="19"/>
        <v>9.1628170390225208E-2</v>
      </c>
    </row>
    <row r="728" spans="1:8" outlineLevel="1" x14ac:dyDescent="0.2">
      <c r="A728" s="10">
        <v>220</v>
      </c>
      <c r="B728" s="9">
        <v>9.5091849116340743</v>
      </c>
      <c r="C728" s="9">
        <v>9.5208571418855925</v>
      </c>
      <c r="D728" s="9">
        <f t="shared" si="16"/>
        <v>-1.1672230251518201E-2</v>
      </c>
      <c r="E728" s="1">
        <f t="shared" si="17"/>
        <v>-0.18974591826603482</v>
      </c>
      <c r="F728" s="1">
        <f t="shared" si="18"/>
        <v>0.18974591826603482</v>
      </c>
      <c r="G728" s="1">
        <v>4.5240396033252819E-2</v>
      </c>
      <c r="H728" s="1">
        <f t="shared" si="19"/>
        <v>5.9560996698978293E-4</v>
      </c>
    </row>
    <row r="729" spans="1:8" outlineLevel="1" x14ac:dyDescent="0.2">
      <c r="A729" s="10">
        <v>221</v>
      </c>
      <c r="B729" s="9">
        <v>9.2159247502700836</v>
      </c>
      <c r="C729" s="9">
        <v>9.181832589966259</v>
      </c>
      <c r="D729" s="9">
        <f t="shared" si="16"/>
        <v>3.409216030382467E-2</v>
      </c>
      <c r="E729" s="1">
        <f t="shared" si="17"/>
        <v>0.554208418025396</v>
      </c>
      <c r="F729" s="1">
        <f t="shared" si="18"/>
        <v>0.554208418025396</v>
      </c>
      <c r="G729" s="1">
        <v>4.8401876559894294E-2</v>
      </c>
      <c r="H729" s="1">
        <f t="shared" si="19"/>
        <v>5.472427635345555E-3</v>
      </c>
    </row>
    <row r="730" spans="1:8" outlineLevel="1" x14ac:dyDescent="0.2">
      <c r="A730" s="10">
        <v>222</v>
      </c>
      <c r="B730" s="9">
        <v>9.1628068429100225</v>
      </c>
      <c r="C730" s="9">
        <v>9.2891753681999933</v>
      </c>
      <c r="D730" s="9">
        <f t="shared" si="16"/>
        <v>-0.12636852528997089</v>
      </c>
      <c r="E730" s="1">
        <f t="shared" si="17"/>
        <v>-2.0542699513618126</v>
      </c>
      <c r="F730" s="1">
        <f t="shared" si="18"/>
        <v>2.0542699513618126</v>
      </c>
      <c r="G730" s="1">
        <v>3.9412580354373755E-2</v>
      </c>
      <c r="H730" s="1">
        <f t="shared" si="19"/>
        <v>6.0083448688686439E-2</v>
      </c>
    </row>
    <row r="731" spans="1:8" outlineLevel="1" x14ac:dyDescent="0.2">
      <c r="A731" s="10">
        <v>223</v>
      </c>
      <c r="B731" s="9">
        <v>9.527619231384973</v>
      </c>
      <c r="C731" s="9">
        <v>9.5303869777871224</v>
      </c>
      <c r="D731" s="15">
        <f t="shared" si="16"/>
        <v>-2.7677464021493847E-3</v>
      </c>
      <c r="E731" s="1">
        <f t="shared" si="17"/>
        <v>-4.4992993736997319E-2</v>
      </c>
      <c r="F731" s="1">
        <f t="shared" si="18"/>
        <v>4.4992993736997319E-2</v>
      </c>
      <c r="G731" s="1">
        <v>5.7695194252126852E-2</v>
      </c>
      <c r="H731" s="1">
        <f t="shared" si="19"/>
        <v>4.384553315829064E-5</v>
      </c>
    </row>
    <row r="732" spans="1:8" outlineLevel="1" x14ac:dyDescent="0.2">
      <c r="A732" s="10">
        <v>224</v>
      </c>
      <c r="B732" s="9">
        <v>9.384797753713336</v>
      </c>
      <c r="C732" s="9">
        <v>9.3769703876008155</v>
      </c>
      <c r="D732" s="15">
        <f t="shared" si="16"/>
        <v>7.8273661125205507E-3</v>
      </c>
      <c r="E732" s="1">
        <f t="shared" si="17"/>
        <v>0.12724310081455723</v>
      </c>
      <c r="F732" s="1">
        <f t="shared" si="18"/>
        <v>0.12724310081455723</v>
      </c>
      <c r="G732" s="1">
        <v>6.1748365599774063E-2</v>
      </c>
      <c r="H732" s="1">
        <f t="shared" si="19"/>
        <v>3.785594054675752E-4</v>
      </c>
    </row>
    <row r="733" spans="1:8" outlineLevel="1" x14ac:dyDescent="0.2">
      <c r="A733" s="10">
        <v>225</v>
      </c>
      <c r="B733" s="9">
        <v>9.624170396415975</v>
      </c>
      <c r="C733" s="9">
        <v>9.7337850243294834</v>
      </c>
      <c r="D733" s="9">
        <f t="shared" si="16"/>
        <v>-0.1096146279135084</v>
      </c>
      <c r="E733" s="1">
        <f t="shared" si="17"/>
        <v>-1.7819155191984906</v>
      </c>
      <c r="F733" s="1">
        <f t="shared" si="18"/>
        <v>1.7819155191984906</v>
      </c>
      <c r="G733" s="1">
        <v>7.2754538925300608E-2</v>
      </c>
      <c r="H733" s="1">
        <f t="shared" si="19"/>
        <v>8.956196764545124E-2</v>
      </c>
    </row>
    <row r="734" spans="1:8" outlineLevel="1" x14ac:dyDescent="0.2">
      <c r="A734" s="10">
        <v>226</v>
      </c>
      <c r="B734" s="9">
        <v>9.2906292032049862</v>
      </c>
      <c r="C734" s="9">
        <v>9.2644828840524838</v>
      </c>
      <c r="D734" s="9">
        <f t="shared" si="16"/>
        <v>2.6146319152502429E-2</v>
      </c>
      <c r="E734" s="1">
        <f t="shared" si="17"/>
        <v>0.42503936522526115</v>
      </c>
      <c r="F734" s="1">
        <f t="shared" si="18"/>
        <v>0.42503936522526115</v>
      </c>
      <c r="G734" s="1">
        <v>7.3395503528787265E-2</v>
      </c>
      <c r="H734" s="1">
        <f t="shared" si="19"/>
        <v>5.1477530133862354E-3</v>
      </c>
    </row>
    <row r="735" spans="1:8" outlineLevel="1" x14ac:dyDescent="0.2">
      <c r="A735" s="10">
        <v>227</v>
      </c>
      <c r="B735" s="9">
        <v>9.340624936855491</v>
      </c>
      <c r="C735" s="9">
        <v>9.4187799717790384</v>
      </c>
      <c r="D735" s="9">
        <f t="shared" si="16"/>
        <v>-7.8155034923547362E-2</v>
      </c>
      <c r="E735" s="1">
        <f t="shared" si="17"/>
        <v>-1.270502598828843</v>
      </c>
      <c r="F735" s="1">
        <f t="shared" si="18"/>
        <v>1.270502598828843</v>
      </c>
      <c r="G735" s="1">
        <v>6.5965802811356056E-2</v>
      </c>
      <c r="H735" s="1">
        <f t="shared" si="19"/>
        <v>4.0683954398965501E-2</v>
      </c>
    </row>
    <row r="736" spans="1:8" outlineLevel="1" x14ac:dyDescent="0.2">
      <c r="A736" s="10">
        <v>228</v>
      </c>
      <c r="B736" s="9">
        <v>10.894541913002909</v>
      </c>
      <c r="C736" s="9">
        <v>10.677745764002768</v>
      </c>
      <c r="D736" s="9">
        <f t="shared" si="16"/>
        <v>0.21679614900014066</v>
      </c>
      <c r="E736" s="1">
        <f t="shared" si="17"/>
        <v>3.5242780070433612</v>
      </c>
      <c r="F736" s="1">
        <f t="shared" si="18"/>
        <v>3.5242780070433612</v>
      </c>
      <c r="G736" s="1">
        <v>0.10912760709244013</v>
      </c>
      <c r="H736" s="1">
        <f t="shared" si="19"/>
        <v>0.56927576457077922</v>
      </c>
    </row>
    <row r="737" spans="1:8" outlineLevel="1" x14ac:dyDescent="0.2">
      <c r="A737" s="10">
        <v>229</v>
      </c>
      <c r="B737" s="9">
        <v>9.6302342167364685</v>
      </c>
      <c r="C737" s="9">
        <v>9.6119021016053772</v>
      </c>
      <c r="D737" s="9">
        <f t="shared" si="16"/>
        <v>1.8332115131091342E-2</v>
      </c>
      <c r="E737" s="1">
        <f t="shared" si="17"/>
        <v>0.29801022978065039</v>
      </c>
      <c r="F737" s="1">
        <f t="shared" si="18"/>
        <v>0.29801022978065039</v>
      </c>
      <c r="G737" s="1">
        <v>4.2189667767980492E-2</v>
      </c>
      <c r="H737" s="1">
        <f t="shared" si="19"/>
        <v>1.3614075669470805E-3</v>
      </c>
    </row>
    <row r="738" spans="1:8" outlineLevel="1" x14ac:dyDescent="0.2">
      <c r="A738" s="10">
        <v>230</v>
      </c>
      <c r="B738" s="9">
        <v>10.234265033343494</v>
      </c>
      <c r="C738" s="9">
        <v>10.184340188249568</v>
      </c>
      <c r="D738" s="9">
        <f t="shared" si="16"/>
        <v>4.9924845093926251E-2</v>
      </c>
      <c r="E738" s="1">
        <f t="shared" si="17"/>
        <v>0.81158744922843062</v>
      </c>
      <c r="F738" s="1">
        <f t="shared" si="18"/>
        <v>0.81158744922843062</v>
      </c>
      <c r="G738" s="1">
        <v>4.980156121104598E-2</v>
      </c>
      <c r="H738" s="1">
        <f t="shared" si="19"/>
        <v>1.2110545963668826E-2</v>
      </c>
    </row>
    <row r="739" spans="1:8" outlineLevel="1" x14ac:dyDescent="0.2">
      <c r="A739" s="10">
        <v>231</v>
      </c>
      <c r="B739" s="9">
        <v>9.8994795311385886</v>
      </c>
      <c r="C739" s="9">
        <v>9.8932718387403735</v>
      </c>
      <c r="D739" s="15">
        <f t="shared" si="16"/>
        <v>6.2076923982150589E-3</v>
      </c>
      <c r="E739" s="1">
        <f t="shared" si="17"/>
        <v>0.10091338750443116</v>
      </c>
      <c r="F739" s="1">
        <f t="shared" si="18"/>
        <v>0.10091338750443116</v>
      </c>
      <c r="G739" s="1">
        <v>0.11102304553868717</v>
      </c>
      <c r="H739" s="1">
        <f t="shared" si="19"/>
        <v>4.7687927285627261E-4</v>
      </c>
    </row>
    <row r="740" spans="1:8" outlineLevel="1" x14ac:dyDescent="0.2">
      <c r="A740" s="10">
        <v>232</v>
      </c>
      <c r="B740" s="9">
        <v>9.1215801939978363</v>
      </c>
      <c r="C740" s="9">
        <v>9.1999342758669886</v>
      </c>
      <c r="D740" s="9">
        <f t="shared" si="16"/>
        <v>-7.8354081869152381E-2</v>
      </c>
      <c r="E740" s="1">
        <f t="shared" si="17"/>
        <v>-1.273738342526322</v>
      </c>
      <c r="F740" s="1">
        <f t="shared" si="18"/>
        <v>1.273738342526322</v>
      </c>
      <c r="G740" s="1">
        <v>4.240131174736142E-2</v>
      </c>
      <c r="H740" s="1">
        <f t="shared" si="19"/>
        <v>2.5006412863428865E-2</v>
      </c>
    </row>
    <row r="741" spans="1:8" outlineLevel="1" x14ac:dyDescent="0.2">
      <c r="A741" s="10">
        <v>233</v>
      </c>
      <c r="B741" s="9">
        <v>9.0595174822415991</v>
      </c>
      <c r="C741" s="9">
        <v>9.0611583741111517</v>
      </c>
      <c r="D741" s="15">
        <f t="shared" si="16"/>
        <v>-1.6408918695525188E-3</v>
      </c>
      <c r="E741" s="1">
        <f t="shared" si="17"/>
        <v>-2.6674639537976542E-2</v>
      </c>
      <c r="F741" s="1">
        <f t="shared" si="18"/>
        <v>2.6674639537976542E-2</v>
      </c>
      <c r="G741" s="1">
        <v>0.10243328434889326</v>
      </c>
      <c r="H741" s="1">
        <f t="shared" si="19"/>
        <v>3.0156676920465591E-5</v>
      </c>
    </row>
    <row r="742" spans="1:8" outlineLevel="1" x14ac:dyDescent="0.2">
      <c r="A742" s="10">
        <v>234</v>
      </c>
      <c r="B742" s="9">
        <v>8.9856161971345099</v>
      </c>
      <c r="C742" s="9">
        <v>8.9773545216512431</v>
      </c>
      <c r="D742" s="15">
        <f t="shared" si="16"/>
        <v>8.2616754832667283E-3</v>
      </c>
      <c r="E742" s="1">
        <f t="shared" si="17"/>
        <v>0.13430331369487275</v>
      </c>
      <c r="F742" s="1">
        <f t="shared" si="18"/>
        <v>0.13430331369487275</v>
      </c>
      <c r="G742" s="1">
        <v>5.2471047543787619E-2</v>
      </c>
      <c r="H742" s="1">
        <f t="shared" si="19"/>
        <v>3.5138802605307599E-4</v>
      </c>
    </row>
    <row r="743" spans="1:8" outlineLevel="1" x14ac:dyDescent="0.2">
      <c r="A743" s="10">
        <v>235</v>
      </c>
      <c r="B743" s="9">
        <v>9.4050823911534085</v>
      </c>
      <c r="C743" s="9">
        <v>9.409371134002118</v>
      </c>
      <c r="D743" s="15">
        <f t="shared" si="16"/>
        <v>-4.2887428487095036E-3</v>
      </c>
      <c r="E743" s="1">
        <f t="shared" si="17"/>
        <v>-6.9718591263175936E-2</v>
      </c>
      <c r="F743" s="1">
        <f t="shared" si="18"/>
        <v>6.9718591263175936E-2</v>
      </c>
      <c r="G743" s="1">
        <v>5.2802970051619762E-2</v>
      </c>
      <c r="H743" s="1">
        <f t="shared" si="19"/>
        <v>9.5357234572042524E-5</v>
      </c>
    </row>
    <row r="744" spans="1:8" outlineLevel="1" x14ac:dyDescent="0.2">
      <c r="A744" s="10">
        <v>236</v>
      </c>
      <c r="B744" s="9">
        <v>9.7584617804858702</v>
      </c>
      <c r="C744" s="9">
        <v>9.7545990922401398</v>
      </c>
      <c r="D744" s="15">
        <f t="shared" si="16"/>
        <v>3.862688245730439E-3</v>
      </c>
      <c r="E744" s="1">
        <f t="shared" si="17"/>
        <v>6.2792569403453083E-2</v>
      </c>
      <c r="F744" s="1">
        <f t="shared" si="18"/>
        <v>6.2792569403453083E-2</v>
      </c>
      <c r="G744" s="1">
        <v>4.8897983912602472E-2</v>
      </c>
      <c r="H744" s="1">
        <f t="shared" si="19"/>
        <v>7.1044752007984346E-5</v>
      </c>
    </row>
    <row r="745" spans="1:8" outlineLevel="1" x14ac:dyDescent="0.2">
      <c r="A745" s="10">
        <v>237</v>
      </c>
      <c r="B745" s="9">
        <v>9.7396736672979127</v>
      </c>
      <c r="C745" s="9">
        <v>9.590537962681708</v>
      </c>
      <c r="D745" s="9">
        <f t="shared" si="16"/>
        <v>0.14913570461620473</v>
      </c>
      <c r="E745" s="1">
        <f t="shared" si="17"/>
        <v>2.4243773990813113</v>
      </c>
      <c r="F745" s="1">
        <f t="shared" si="18"/>
        <v>2.4243773990813113</v>
      </c>
      <c r="G745" s="1">
        <v>9.657115681828185E-2</v>
      </c>
      <c r="H745" s="1">
        <f t="shared" si="19"/>
        <v>0.2318135024575125</v>
      </c>
    </row>
    <row r="746" spans="1:8" outlineLevel="1" x14ac:dyDescent="0.2">
      <c r="A746" s="10">
        <v>238</v>
      </c>
      <c r="B746" s="9">
        <v>9.7506623688505947</v>
      </c>
      <c r="C746" s="9">
        <v>9.7062233691904805</v>
      </c>
      <c r="D746" s="9">
        <f t="shared" si="16"/>
        <v>4.443899966011422E-2</v>
      </c>
      <c r="E746" s="1">
        <f t="shared" si="17"/>
        <v>0.72240853852549902</v>
      </c>
      <c r="F746" s="1">
        <f t="shared" si="18"/>
        <v>0.72240853852549902</v>
      </c>
      <c r="G746" s="1">
        <v>4.2821280033580073E-2</v>
      </c>
      <c r="H746" s="1">
        <f t="shared" si="19"/>
        <v>8.1305151229745538E-3</v>
      </c>
    </row>
    <row r="747" spans="1:8" outlineLevel="1" x14ac:dyDescent="0.2">
      <c r="A747" s="10">
        <v>239</v>
      </c>
      <c r="B747" s="9">
        <v>9.0298970501940001</v>
      </c>
      <c r="C747" s="9">
        <v>8.9771249913565079</v>
      </c>
      <c r="D747" s="9">
        <f t="shared" si="16"/>
        <v>5.2772058837492253E-2</v>
      </c>
      <c r="E747" s="1">
        <f t="shared" si="17"/>
        <v>0.8578722786595786</v>
      </c>
      <c r="F747" s="1">
        <f t="shared" si="18"/>
        <v>0.8578722786595786</v>
      </c>
      <c r="G747" s="1">
        <v>4.3076742715471669E-2</v>
      </c>
      <c r="H747" s="1">
        <f t="shared" si="19"/>
        <v>1.1540181791011159E-2</v>
      </c>
    </row>
    <row r="748" spans="1:8" outlineLevel="1" x14ac:dyDescent="0.2">
      <c r="A748" s="10">
        <v>240</v>
      </c>
      <c r="B748" s="9">
        <v>9.1401324769326866</v>
      </c>
      <c r="C748" s="9">
        <v>9.1380877251773711</v>
      </c>
      <c r="D748" s="15">
        <f t="shared" si="16"/>
        <v>2.0447517553154881E-3</v>
      </c>
      <c r="E748" s="1">
        <f t="shared" si="17"/>
        <v>3.323985999915989E-2</v>
      </c>
      <c r="F748" s="1">
        <f t="shared" si="18"/>
        <v>3.323985999915989E-2</v>
      </c>
      <c r="G748" s="1">
        <v>4.8167286632336277E-2</v>
      </c>
      <c r="H748" s="1">
        <f t="shared" si="19"/>
        <v>1.958069242755067E-5</v>
      </c>
    </row>
    <row r="749" spans="1:8" outlineLevel="1" x14ac:dyDescent="0.2">
      <c r="A749" s="10">
        <v>241</v>
      </c>
      <c r="B749" s="9">
        <v>9.5664454035457069</v>
      </c>
      <c r="C749" s="9">
        <v>9.5542413732068532</v>
      </c>
      <c r="D749" s="9">
        <f t="shared" si="16"/>
        <v>1.2204030338853755E-2</v>
      </c>
      <c r="E749" s="1">
        <f t="shared" si="17"/>
        <v>0.19839095813682706</v>
      </c>
      <c r="F749" s="1">
        <f t="shared" si="18"/>
        <v>0.19839095813682706</v>
      </c>
      <c r="G749" s="1">
        <v>4.2411176872436618E-2</v>
      </c>
      <c r="H749" s="1">
        <f t="shared" si="19"/>
        <v>6.0679875654087842E-4</v>
      </c>
    </row>
    <row r="750" spans="1:8" outlineLevel="1" x14ac:dyDescent="0.2">
      <c r="A750" s="10">
        <v>242</v>
      </c>
      <c r="B750" s="9">
        <v>9.6938785570004171</v>
      </c>
      <c r="C750" s="9">
        <v>9.632195012632403</v>
      </c>
      <c r="D750" s="9">
        <f t="shared" si="16"/>
        <v>6.1683544368014154E-2</v>
      </c>
      <c r="E750" s="1">
        <f t="shared" si="17"/>
        <v>1.0027390238031149</v>
      </c>
      <c r="F750" s="1">
        <f t="shared" si="18"/>
        <v>1.0027390238031149</v>
      </c>
      <c r="G750" s="1">
        <v>0.10203753266886487</v>
      </c>
      <c r="H750" s="1">
        <f t="shared" si="19"/>
        <v>4.2412918528070852E-2</v>
      </c>
    </row>
    <row r="751" spans="1:8" outlineLevel="1" x14ac:dyDescent="0.2">
      <c r="A751" s="10">
        <v>243</v>
      </c>
      <c r="B751" s="9">
        <v>9.3601387370645774</v>
      </c>
      <c r="C751" s="9">
        <v>9.3698641067342372</v>
      </c>
      <c r="D751" s="15">
        <f t="shared" si="16"/>
        <v>-9.7253696696597558E-3</v>
      </c>
      <c r="E751" s="1">
        <f t="shared" si="17"/>
        <v>-0.15809739515772578</v>
      </c>
      <c r="F751" s="1">
        <f t="shared" si="18"/>
        <v>0.15809739515772578</v>
      </c>
      <c r="G751" s="1">
        <v>6.896636747624714E-2</v>
      </c>
      <c r="H751" s="1">
        <f t="shared" si="19"/>
        <v>6.6287980287901122E-4</v>
      </c>
    </row>
    <row r="752" spans="1:8" outlineLevel="1" x14ac:dyDescent="0.2">
      <c r="A752" s="10">
        <v>244</v>
      </c>
      <c r="B752" s="9">
        <v>9.2596066132791002</v>
      </c>
      <c r="C752" s="9">
        <v>9.2196185224699736</v>
      </c>
      <c r="D752" s="9">
        <f t="shared" si="16"/>
        <v>3.9988090809126575E-2</v>
      </c>
      <c r="E752" s="1">
        <f t="shared" si="17"/>
        <v>0.65005374695177875</v>
      </c>
      <c r="F752" s="1">
        <f t="shared" si="18"/>
        <v>0.65005374695177875</v>
      </c>
      <c r="G752" s="1">
        <v>6.4976684021645706E-2</v>
      </c>
      <c r="H752" s="1">
        <f t="shared" si="19"/>
        <v>1.0468632153575342E-2</v>
      </c>
    </row>
    <row r="753" spans="1:8" outlineLevel="1" x14ac:dyDescent="0.2">
      <c r="A753" s="10">
        <v>245</v>
      </c>
      <c r="B753" s="9">
        <v>9.9031875075271252</v>
      </c>
      <c r="C753" s="9">
        <v>9.8608848553212756</v>
      </c>
      <c r="D753" s="9">
        <f t="shared" si="16"/>
        <v>4.2302652205849611E-2</v>
      </c>
      <c r="E753" s="1">
        <f t="shared" si="17"/>
        <v>0.687679682025087</v>
      </c>
      <c r="F753" s="1">
        <f t="shared" si="18"/>
        <v>0.687679682025087</v>
      </c>
      <c r="G753" s="1">
        <v>4.4994296005041332E-2</v>
      </c>
      <c r="H753" s="1">
        <f t="shared" si="19"/>
        <v>7.776723560397384E-3</v>
      </c>
    </row>
    <row r="754" spans="1:8" outlineLevel="1" x14ac:dyDescent="0.2">
      <c r="A754" s="10">
        <v>246</v>
      </c>
      <c r="B754" s="9">
        <v>9.4958497107507167</v>
      </c>
      <c r="C754" s="9">
        <v>9.5902021431865521</v>
      </c>
      <c r="D754" s="9">
        <f t="shared" si="16"/>
        <v>-9.4352432435835354E-2</v>
      </c>
      <c r="E754" s="1">
        <f t="shared" si="17"/>
        <v>-1.5338104670136159</v>
      </c>
      <c r="F754" s="1">
        <f t="shared" si="18"/>
        <v>1.5338104670136159</v>
      </c>
      <c r="G754" s="1">
        <v>8.5693686048509937E-2</v>
      </c>
      <c r="H754" s="1">
        <f t="shared" si="19"/>
        <v>8.0387315507307003E-2</v>
      </c>
    </row>
    <row r="755" spans="1:8" x14ac:dyDescent="0.2">
      <c r="A755" s="20"/>
    </row>
    <row r="758" spans="1:8" x14ac:dyDescent="0.2">
      <c r="A758" s="2" t="s">
        <v>178</v>
      </c>
    </row>
  </sheetData>
  <sortState ref="A509:F754">
    <sortCondition ref="A509"/>
    <sortCondition descending="1" ref="F509"/>
  </sortState>
  <dataValidations count="1">
    <dataValidation type="decimal" allowBlank="1" showInputMessage="1" showErrorMessage="1" error="Please enter a confidence level between 0 and 1." prompt="Confidence level can be adjusted between 0 and 100% to dynamically change confidence limits on this sheet." sqref="I10" xr:uid="{D55E83B9-04BC-451E-914D-0B0BB33882A1}">
      <formula1>0</formula1>
      <formula2>1</formula2>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E0AB2-0050-419D-9F5E-3EB2AF7BC2FF}">
  <dimension ref="A1:BZ758"/>
  <sheetViews>
    <sheetView showGridLines="0" showRowColHeaders="0" topLeftCell="A745" zoomScaleNormal="100" workbookViewId="0">
      <selection activeCell="E15" sqref="E15"/>
    </sheetView>
  </sheetViews>
  <sheetFormatPr defaultRowHeight="10.199999999999999" outlineLevelRow="1" x14ac:dyDescent="0.2"/>
  <cols>
    <col min="1" max="1" width="21.6640625" style="1" customWidth="1"/>
    <col min="2" max="9" width="10.77734375" style="1" customWidth="1"/>
    <col min="10" max="77" width="8.88671875" style="1"/>
    <col min="78" max="78" width="9.21875" style="1" customWidth="1"/>
    <col min="79" max="16384" width="8.88671875" style="1"/>
  </cols>
  <sheetData>
    <row r="1" spans="1:78" x14ac:dyDescent="0.2">
      <c r="A1" s="3" t="s">
        <v>80</v>
      </c>
      <c r="B1" s="1" t="s">
        <v>237</v>
      </c>
      <c r="E1" s="5" t="s">
        <v>238</v>
      </c>
      <c r="M1" s="2" t="s">
        <v>212</v>
      </c>
      <c r="N1" s="2" t="s">
        <v>214</v>
      </c>
      <c r="O1" s="2" t="s">
        <v>220</v>
      </c>
      <c r="R1" s="2" t="s">
        <v>79</v>
      </c>
      <c r="U1" s="2" t="s">
        <v>221</v>
      </c>
      <c r="Y1" s="1" t="s">
        <v>107</v>
      </c>
      <c r="Z1" s="34" t="s">
        <v>239</v>
      </c>
      <c r="BK1" s="20"/>
      <c r="BZ1" s="4" t="s">
        <v>239</v>
      </c>
    </row>
    <row r="2" spans="1:78" x14ac:dyDescent="0.2">
      <c r="A2" s="3" t="s">
        <v>84</v>
      </c>
      <c r="C2" s="1" t="s">
        <v>78</v>
      </c>
      <c r="Q2" s="2" t="s">
        <v>247</v>
      </c>
      <c r="R2" s="2" t="s">
        <v>217</v>
      </c>
      <c r="S2" s="2" t="s">
        <v>216</v>
      </c>
    </row>
    <row r="3" spans="1:78" ht="10.199999999999999" hidden="1" customHeight="1" outlineLevel="1" x14ac:dyDescent="0.2">
      <c r="A3" s="3" t="s">
        <v>85</v>
      </c>
      <c r="AA3" s="21" t="s">
        <v>245</v>
      </c>
    </row>
    <row r="4" spans="1:78" hidden="1" outlineLevel="1" x14ac:dyDescent="0.2">
      <c r="A4" s="1" t="s">
        <v>86</v>
      </c>
    </row>
    <row r="5" spans="1:78" hidden="1" outlineLevel="1" x14ac:dyDescent="0.2">
      <c r="A5" s="3" t="s">
        <v>87</v>
      </c>
    </row>
    <row r="6" spans="1:78" hidden="1" outlineLevel="1" x14ac:dyDescent="0.2">
      <c r="A6" s="1" t="s">
        <v>88</v>
      </c>
    </row>
    <row r="7" spans="1:78" collapsed="1" x14ac:dyDescent="0.2">
      <c r="A7" s="20"/>
      <c r="J7" s="2" t="s">
        <v>218</v>
      </c>
      <c r="K7" s="2" t="s">
        <v>248</v>
      </c>
    </row>
    <row r="8" spans="1:78" x14ac:dyDescent="0.2">
      <c r="A8" s="6" t="s">
        <v>240</v>
      </c>
    </row>
    <row r="9" spans="1:78" ht="10.8" outlineLevel="1" thickBot="1" x14ac:dyDescent="0.25">
      <c r="A9" s="7"/>
      <c r="B9" s="8" t="s">
        <v>90</v>
      </c>
      <c r="C9" s="8" t="s">
        <v>91</v>
      </c>
      <c r="D9" s="8" t="s">
        <v>92</v>
      </c>
      <c r="E9" s="8" t="s">
        <v>93</v>
      </c>
      <c r="F9" s="8" t="s">
        <v>94</v>
      </c>
      <c r="G9" s="8" t="s">
        <v>95</v>
      </c>
      <c r="H9" s="8" t="str">
        <f>"t("&amp;TEXT((1-I10)/2,"0.00%") &amp; ",230)"</f>
        <v>t(2.50%,230)</v>
      </c>
      <c r="I9" s="8" t="s">
        <v>96</v>
      </c>
    </row>
    <row r="10" spans="1:78" outlineLevel="1" x14ac:dyDescent="0.2">
      <c r="B10" s="9">
        <f xml:space="preserve"> 1 - C34 / C35</f>
        <v>0.97674588359749659</v>
      </c>
      <c r="C10" s="9">
        <f>1-D10^2/E10^2</f>
        <v>0.97522931078863762</v>
      </c>
      <c r="D10" s="9">
        <f xml:space="preserve"> SQRT(D34)</f>
        <v>6.1515053173123127E-2</v>
      </c>
      <c r="E10" s="9">
        <v>0.39085201794520669</v>
      </c>
      <c r="F10" s="10">
        <v>246</v>
      </c>
      <c r="G10" s="10">
        <v>200</v>
      </c>
      <c r="H10" s="1">
        <f>TINV(1 - $I$10, F10 - 15 - 1)</f>
        <v>1.9703317732750787</v>
      </c>
      <c r="I10" s="11">
        <v>0.95</v>
      </c>
    </row>
    <row r="11" spans="1:78" x14ac:dyDescent="0.2">
      <c r="A11" s="20"/>
    </row>
    <row r="12" spans="1:78" x14ac:dyDescent="0.2">
      <c r="A12" s="6" t="s">
        <v>241</v>
      </c>
    </row>
    <row r="13" spans="1:78" ht="10.8" outlineLevel="1" thickBot="1" x14ac:dyDescent="0.25">
      <c r="A13" s="12" t="s">
        <v>98</v>
      </c>
      <c r="B13" s="12" t="s">
        <v>99</v>
      </c>
      <c r="C13" s="12" t="s">
        <v>100</v>
      </c>
      <c r="D13" s="12" t="s">
        <v>101</v>
      </c>
      <c r="E13" s="12" t="s">
        <v>102</v>
      </c>
      <c r="F13" s="12" t="str">
        <f>IF($I$10&gt;99%,("Lower"&amp;TEXT($I$10,"0.0%")),("Lower"&amp;TEXT($I$10,"0%")))</f>
        <v>Lower95%</v>
      </c>
      <c r="G13" s="12" t="str">
        <f>IF($I$10&gt;99%,("Upper"&amp;TEXT($I$10,"0.0%")),("Upper"&amp;TEXT($I$10,"0%")))</f>
        <v>Upper95%</v>
      </c>
      <c r="H13" s="12" t="s">
        <v>104</v>
      </c>
      <c r="I13" s="12" t="s">
        <v>103</v>
      </c>
    </row>
    <row r="14" spans="1:78" outlineLevel="1" x14ac:dyDescent="0.2">
      <c r="A14" s="13" t="s">
        <v>105</v>
      </c>
      <c r="B14" s="9">
        <v>8.2624889816208675</v>
      </c>
      <c r="C14" s="9">
        <v>3.4873370076463565E-2</v>
      </c>
      <c r="D14" s="9">
        <f>IF(C14&lt;&gt;0,(B14 - 0) / C14, 0)</f>
        <v>236.92831990439936</v>
      </c>
      <c r="E14" s="9">
        <f>IF(C14&lt;&gt;0,TDIST(ABS(D14),$F$10 - 16,2),0)</f>
        <v>8.9963460231991975E-277</v>
      </c>
      <c r="F14" s="9">
        <f>B14 - TINV(1 - $I$10, $F$10 - 16) * C14</f>
        <v>8.1937768725180309</v>
      </c>
      <c r="G14" s="9">
        <f>B14 + TINV(1 - $I$10, $F$10 - 16) * C14</f>
        <v>8.3312010907237042</v>
      </c>
      <c r="H14" s="9">
        <v>0</v>
      </c>
      <c r="I14" s="9">
        <v>0</v>
      </c>
    </row>
    <row r="15" spans="1:78" outlineLevel="1" x14ac:dyDescent="0.2">
      <c r="A15" s="13" t="s">
        <v>76</v>
      </c>
      <c r="B15" s="9">
        <v>-0.22471063362702801</v>
      </c>
      <c r="C15" s="9">
        <v>2.0927955707741579E-2</v>
      </c>
      <c r="D15" s="35">
        <f t="shared" ref="D15:D29" si="0">IF(C15&lt;&gt;0,(B15 - 0) / C15, 0)</f>
        <v>-10.737342756507461</v>
      </c>
      <c r="E15" s="9">
        <f t="shared" ref="E15:E29" si="1">IF(C15&lt;&gt;0,TDIST(ABS(D15),$F$10 - 16,2),0)</f>
        <v>4.5983911723793713E-22</v>
      </c>
      <c r="F15" s="9">
        <f t="shared" ref="F15:F29" si="2">B15 - TINV(1 - $I$10, $F$10 - 16) * C15</f>
        <v>-0.26594564970768475</v>
      </c>
      <c r="G15" s="9">
        <f t="shared" ref="G15:G29" si="3">B15 + TINV(1 - $I$10, $F$10 - 16) * C15</f>
        <v>-0.18347561754637123</v>
      </c>
      <c r="H15" s="9">
        <v>94.505971439132537</v>
      </c>
      <c r="I15" s="35">
        <f>B15*1.82558130378498/$E$10</f>
        <v>-1.0495725048775066</v>
      </c>
    </row>
    <row r="16" spans="1:78" outlineLevel="1" x14ac:dyDescent="0.2">
      <c r="A16" s="13" t="s">
        <v>77</v>
      </c>
      <c r="B16" s="9">
        <v>0.95763627859971978</v>
      </c>
      <c r="C16" s="9">
        <v>4.7614713912229982E-2</v>
      </c>
      <c r="D16" s="36">
        <f t="shared" si="0"/>
        <v>20.112192217829289</v>
      </c>
      <c r="E16" s="9">
        <f t="shared" si="1"/>
        <v>1.3688156231599038E-52</v>
      </c>
      <c r="F16" s="9">
        <f t="shared" si="2"/>
        <v>0.8638194949030501</v>
      </c>
      <c r="G16" s="9">
        <f t="shared" si="3"/>
        <v>1.0514530622963894</v>
      </c>
      <c r="H16" s="9">
        <v>95.19532514922669</v>
      </c>
      <c r="I16" s="36">
        <f>B16*0.805313525164852/$E$10</f>
        <v>1.973118755787016</v>
      </c>
    </row>
    <row r="17" spans="1:9" outlineLevel="1" x14ac:dyDescent="0.2">
      <c r="A17" s="13" t="s">
        <v>20</v>
      </c>
      <c r="B17" s="9">
        <v>-8.6352607519463151E-2</v>
      </c>
      <c r="C17" s="9">
        <v>1.3446001165529393E-2</v>
      </c>
      <c r="D17" s="37">
        <f t="shared" si="0"/>
        <v>-6.4221776018315033</v>
      </c>
      <c r="E17" s="9">
        <f t="shared" si="1"/>
        <v>7.6197292570165338E-10</v>
      </c>
      <c r="F17" s="9">
        <f t="shared" si="2"/>
        <v>-0.11284569083939945</v>
      </c>
      <c r="G17" s="9">
        <f t="shared" si="3"/>
        <v>-5.9859524199526851E-2</v>
      </c>
      <c r="H17" s="9">
        <v>2.5273524149423969</v>
      </c>
      <c r="I17" s="38">
        <f>B17*0.464663029028431/$E$10</f>
        <v>-0.10265998979726926</v>
      </c>
    </row>
    <row r="18" spans="1:9" outlineLevel="1" x14ac:dyDescent="0.2">
      <c r="A18" s="13" t="s">
        <v>21</v>
      </c>
      <c r="B18" s="9">
        <v>-0.16832254087618301</v>
      </c>
      <c r="C18" s="9">
        <v>1.3354516416579454E-2</v>
      </c>
      <c r="D18" s="35">
        <f t="shared" si="0"/>
        <v>-12.604165933497436</v>
      </c>
      <c r="E18" s="9">
        <f t="shared" si="1"/>
        <v>4.832286954671926E-28</v>
      </c>
      <c r="F18" s="9">
        <f t="shared" si="2"/>
        <v>-0.19463536888849314</v>
      </c>
      <c r="G18" s="9">
        <f t="shared" si="3"/>
        <v>-0.14200971286387287</v>
      </c>
      <c r="H18" s="9">
        <v>2.5919350513943966</v>
      </c>
      <c r="I18" s="39">
        <f>B18*0.473786031786198/$E$10</f>
        <v>-0.20403852363652578</v>
      </c>
    </row>
    <row r="19" spans="1:9" outlineLevel="1" x14ac:dyDescent="0.2">
      <c r="A19" s="13" t="s">
        <v>22</v>
      </c>
      <c r="B19" s="9">
        <v>9.8743840253892531E-2</v>
      </c>
      <c r="C19" s="9">
        <v>1.4822566481536393E-2</v>
      </c>
      <c r="D19" s="40">
        <f t="shared" si="0"/>
        <v>6.6617235535352108</v>
      </c>
      <c r="E19" s="9">
        <f t="shared" si="1"/>
        <v>1.9742757403571152E-10</v>
      </c>
      <c r="F19" s="9">
        <f t="shared" si="2"/>
        <v>6.953846655383919E-2</v>
      </c>
      <c r="G19" s="9">
        <f t="shared" si="3"/>
        <v>0.12794921395394587</v>
      </c>
      <c r="H19" s="9">
        <v>1.658984935948268</v>
      </c>
      <c r="I19" s="41">
        <f>B19*0.341504299621586/$E$10</f>
        <v>8.6276760665410526E-2</v>
      </c>
    </row>
    <row r="20" spans="1:9" outlineLevel="1" x14ac:dyDescent="0.2">
      <c r="A20" s="13" t="s">
        <v>12</v>
      </c>
      <c r="B20" s="9">
        <v>0.52374321996035844</v>
      </c>
      <c r="C20" s="9">
        <v>1.4069799695052978E-2</v>
      </c>
      <c r="D20" s="36">
        <f t="shared" si="0"/>
        <v>37.224639391597705</v>
      </c>
      <c r="E20" s="9">
        <f t="shared" si="1"/>
        <v>2.4641582907138713E-99</v>
      </c>
      <c r="F20" s="9">
        <f t="shared" si="2"/>
        <v>0.49602104657757956</v>
      </c>
      <c r="G20" s="9">
        <f t="shared" si="3"/>
        <v>0.55146539334313738</v>
      </c>
      <c r="H20" s="9">
        <v>1.4562692068538103</v>
      </c>
      <c r="I20" s="42">
        <f>B20*0.337078676542325/$E$10</f>
        <v>0.4516867339213862</v>
      </c>
    </row>
    <row r="21" spans="1:9" outlineLevel="1" x14ac:dyDescent="0.2">
      <c r="A21" s="13" t="s">
        <v>13</v>
      </c>
      <c r="B21" s="9">
        <v>0.35983478102497185</v>
      </c>
      <c r="C21" s="9">
        <v>1.3199829718873976E-2</v>
      </c>
      <c r="D21" s="36">
        <f t="shared" si="0"/>
        <v>27.260562347289728</v>
      </c>
      <c r="E21" s="9">
        <f t="shared" si="1"/>
        <v>5.4601838831365329E-74</v>
      </c>
      <c r="F21" s="9">
        <f t="shared" si="2"/>
        <v>0.33382673712805383</v>
      </c>
      <c r="G21" s="9">
        <f t="shared" si="3"/>
        <v>0.38584282492188987</v>
      </c>
      <c r="H21" s="9">
        <v>1.382258414936534</v>
      </c>
      <c r="I21" s="43">
        <f>B21*0.350045625033524/$E$10</f>
        <v>0.32226670210091013</v>
      </c>
    </row>
    <row r="22" spans="1:9" outlineLevel="1" x14ac:dyDescent="0.2">
      <c r="A22" s="13" t="s">
        <v>14</v>
      </c>
      <c r="B22" s="9">
        <v>0.25288601037621428</v>
      </c>
      <c r="C22" s="9">
        <v>1.2285624304914915E-2</v>
      </c>
      <c r="D22" s="36">
        <f t="shared" si="0"/>
        <v>20.583895787456743</v>
      </c>
      <c r="E22" s="9">
        <f t="shared" si="1"/>
        <v>4.4073424052859677E-54</v>
      </c>
      <c r="F22" s="9">
        <f t="shared" si="2"/>
        <v>0.22867925445371987</v>
      </c>
      <c r="G22" s="9">
        <f t="shared" si="3"/>
        <v>0.27709276629870871</v>
      </c>
      <c r="H22" s="9">
        <v>1.4411214826687275</v>
      </c>
      <c r="I22" s="44">
        <f>B22*0.384017863640684/$E$10</f>
        <v>0.24846422940281157</v>
      </c>
    </row>
    <row r="23" spans="1:9" outlineLevel="1" x14ac:dyDescent="0.2">
      <c r="A23" s="13" t="s">
        <v>15</v>
      </c>
      <c r="B23" s="9">
        <v>0.11980107627495323</v>
      </c>
      <c r="C23" s="9">
        <v>1.087156403438079E-2</v>
      </c>
      <c r="D23" s="36">
        <f t="shared" si="0"/>
        <v>11.019672596885616</v>
      </c>
      <c r="E23" s="9">
        <f t="shared" si="1"/>
        <v>5.9520014989360104E-23</v>
      </c>
      <c r="F23" s="9">
        <f t="shared" si="2"/>
        <v>9.838048823281817E-2</v>
      </c>
      <c r="G23" s="9">
        <f t="shared" si="3"/>
        <v>0.1412216643170883</v>
      </c>
      <c r="H23" s="9">
        <v>1.5906253023981987</v>
      </c>
      <c r="I23" s="45">
        <f>B23*0.455921713957931/$E$10</f>
        <v>0.13974575931942262</v>
      </c>
    </row>
    <row r="24" spans="1:9" outlineLevel="1" x14ac:dyDescent="0.2">
      <c r="A24" s="13" t="s">
        <v>106</v>
      </c>
      <c r="B24" s="9">
        <v>0.22746355003322694</v>
      </c>
      <c r="C24" s="9">
        <v>1.9387483449095091E-2</v>
      </c>
      <c r="D24" s="36">
        <f t="shared" si="0"/>
        <v>11.732494866106192</v>
      </c>
      <c r="E24" s="9">
        <f t="shared" si="1"/>
        <v>3.1943934992418748E-25</v>
      </c>
      <c r="F24" s="9">
        <f t="shared" si="2"/>
        <v>0.18926377538963016</v>
      </c>
      <c r="G24" s="9">
        <f t="shared" si="3"/>
        <v>0.26566332467682369</v>
      </c>
      <c r="H24" s="9">
        <v>1.3990982213966998</v>
      </c>
      <c r="I24" s="45">
        <f>B24*0.239773412201199/$E$10</f>
        <v>0.13954056532595635</v>
      </c>
    </row>
    <row r="25" spans="1:9" outlineLevel="1" x14ac:dyDescent="0.2">
      <c r="A25" s="13" t="s">
        <v>1</v>
      </c>
      <c r="B25" s="9">
        <v>-5.1508573697806259E-2</v>
      </c>
      <c r="C25" s="9">
        <v>1.1842350469082294E-2</v>
      </c>
      <c r="D25" s="46">
        <f t="shared" si="0"/>
        <v>-4.349522827607875</v>
      </c>
      <c r="E25" s="9">
        <f t="shared" si="1"/>
        <v>2.0510728380495833E-5</v>
      </c>
      <c r="F25" s="9">
        <f t="shared" si="2"/>
        <v>-7.4841933097298141E-2</v>
      </c>
      <c r="G25" s="9">
        <f t="shared" si="3"/>
        <v>-2.8175214298314384E-2</v>
      </c>
      <c r="H25" s="9">
        <v>2.2304182835859634</v>
      </c>
      <c r="I25" s="47">
        <f>B25*0.495625462726781/$E$10</f>
        <v>-6.5316179784827455E-2</v>
      </c>
    </row>
    <row r="26" spans="1:9" outlineLevel="1" x14ac:dyDescent="0.2">
      <c r="A26" s="13" t="s">
        <v>2</v>
      </c>
      <c r="B26" s="9">
        <v>6.3923114569778325E-2</v>
      </c>
      <c r="C26" s="9">
        <v>1.6154519625258532E-2</v>
      </c>
      <c r="D26" s="48">
        <f t="shared" si="0"/>
        <v>3.956980216844753</v>
      </c>
      <c r="E26" s="9">
        <f t="shared" si="1"/>
        <v>1.0115458918380161E-4</v>
      </c>
      <c r="F26" s="9">
        <f t="shared" si="2"/>
        <v>3.2093351270135621E-2</v>
      </c>
      <c r="G26" s="9">
        <f t="shared" si="3"/>
        <v>9.5752877869421021E-2</v>
      </c>
      <c r="H26" s="9">
        <v>1.4378807879795787</v>
      </c>
      <c r="I26" s="49">
        <f>B26*0.291719696997068/$E$10</f>
        <v>4.7710209381645809E-2</v>
      </c>
    </row>
    <row r="27" spans="1:9" outlineLevel="1" x14ac:dyDescent="0.2">
      <c r="A27" s="13" t="s">
        <v>3</v>
      </c>
      <c r="B27" s="9">
        <v>0.12803507742482401</v>
      </c>
      <c r="C27" s="9">
        <v>1.3744978512441924E-2</v>
      </c>
      <c r="D27" s="36">
        <f t="shared" si="0"/>
        <v>9.3150438401141873</v>
      </c>
      <c r="E27" s="9">
        <f t="shared" si="1"/>
        <v>1.023509250403169E-17</v>
      </c>
      <c r="F27" s="9">
        <f t="shared" si="2"/>
        <v>0.10095290953877646</v>
      </c>
      <c r="G27" s="9">
        <f t="shared" si="3"/>
        <v>0.15511724531087157</v>
      </c>
      <c r="H27" s="9">
        <v>1.8038244190366248</v>
      </c>
      <c r="I27" s="50">
        <f>B27*0.384017863640684/$E$10</f>
        <v>0.12579634912015034</v>
      </c>
    </row>
    <row r="28" spans="1:9" outlineLevel="1" x14ac:dyDescent="0.2">
      <c r="A28" s="13" t="s">
        <v>4</v>
      </c>
      <c r="B28" s="9">
        <v>-0.22373952430763569</v>
      </c>
      <c r="C28" s="9">
        <v>1.8326932820391842E-2</v>
      </c>
      <c r="D28" s="35">
        <f t="shared" si="0"/>
        <v>-12.208236178979565</v>
      </c>
      <c r="E28" s="9">
        <f t="shared" si="1"/>
        <v>9.3376353312702362E-27</v>
      </c>
      <c r="F28" s="9">
        <f t="shared" si="2"/>
        <v>-0.25984966235033158</v>
      </c>
      <c r="G28" s="9">
        <f t="shared" si="3"/>
        <v>-0.1876293862649398</v>
      </c>
      <c r="H28" s="9">
        <v>1.4807747944410183</v>
      </c>
      <c r="I28" s="51">
        <f>B28*0.260947463860013/$E$10</f>
        <v>-0.14937689650487648</v>
      </c>
    </row>
    <row r="29" spans="1:9" outlineLevel="1" x14ac:dyDescent="0.2">
      <c r="A29" s="13" t="s">
        <v>5</v>
      </c>
      <c r="B29" s="9">
        <v>-0.11667133170151438</v>
      </c>
      <c r="C29" s="9">
        <v>1.9590168964574883E-2</v>
      </c>
      <c r="D29" s="52">
        <f t="shared" si="0"/>
        <v>-5.9556061978072989</v>
      </c>
      <c r="E29" s="9">
        <f t="shared" si="1"/>
        <v>9.6240237443136486E-9</v>
      </c>
      <c r="F29" s="9">
        <f t="shared" si="2"/>
        <v>-0.15527046405624362</v>
      </c>
      <c r="G29" s="9">
        <f t="shared" si="3"/>
        <v>-7.8072199346785137E-2</v>
      </c>
      <c r="H29" s="9">
        <v>1.2487563864083659</v>
      </c>
      <c r="I29" s="53">
        <f>B29*0.224181123293528/$E$10</f>
        <v>-6.6919214935878935E-2</v>
      </c>
    </row>
    <row r="30" spans="1:9" x14ac:dyDescent="0.2">
      <c r="A30" s="20"/>
    </row>
    <row r="31" spans="1:9" x14ac:dyDescent="0.2">
      <c r="A31" s="6" t="s">
        <v>242</v>
      </c>
    </row>
    <row r="32" spans="1:9" ht="10.8" hidden="1" outlineLevel="1" thickBot="1" x14ac:dyDescent="0.25">
      <c r="A32" s="14" t="s">
        <v>109</v>
      </c>
      <c r="B32" s="8" t="s">
        <v>113</v>
      </c>
      <c r="C32" s="8" t="s">
        <v>114</v>
      </c>
      <c r="D32" s="8" t="s">
        <v>115</v>
      </c>
      <c r="E32" s="8" t="s">
        <v>116</v>
      </c>
      <c r="F32" s="8" t="s">
        <v>102</v>
      </c>
      <c r="G32" s="7"/>
      <c r="H32" s="7"/>
      <c r="I32" s="8" t="s">
        <v>117</v>
      </c>
    </row>
    <row r="33" spans="1:9" hidden="1" outlineLevel="1" x14ac:dyDescent="0.2">
      <c r="A33" s="1" t="s">
        <v>110</v>
      </c>
      <c r="B33" s="10">
        <v>15</v>
      </c>
      <c r="C33" s="9">
        <f>C35 - C34</f>
        <v>36.557155076915649</v>
      </c>
      <c r="D33" s="9">
        <f>C33/B33</f>
        <v>2.4371436717943764</v>
      </c>
      <c r="E33" s="9">
        <f>D33/D34</f>
        <v>644.04813134715755</v>
      </c>
      <c r="F33" s="9">
        <f>FDIST(E33,15,230)</f>
        <v>1.9691707281487175E-178</v>
      </c>
      <c r="I33" s="9">
        <v>9.5373906141054405</v>
      </c>
    </row>
    <row r="34" spans="1:9" hidden="1" outlineLevel="1" x14ac:dyDescent="0.2">
      <c r="A34" s="1" t="s">
        <v>111</v>
      </c>
      <c r="B34" s="10">
        <v>230</v>
      </c>
      <c r="C34" s="9">
        <v>0.87034340638519803</v>
      </c>
      <c r="D34" s="15">
        <f>C34/B34</f>
        <v>3.7841017668921654E-3</v>
      </c>
    </row>
    <row r="35" spans="1:9" hidden="1" outlineLevel="1" x14ac:dyDescent="0.2">
      <c r="A35" s="1" t="s">
        <v>112</v>
      </c>
      <c r="B35" s="10">
        <f>B33 + B34</f>
        <v>245</v>
      </c>
      <c r="C35" s="9">
        <v>37.427498483300845</v>
      </c>
    </row>
    <row r="36" spans="1:9" collapsed="1" x14ac:dyDescent="0.2">
      <c r="A36" s="20"/>
    </row>
    <row r="37" spans="1:9" x14ac:dyDescent="0.2">
      <c r="A37" s="6" t="s">
        <v>243</v>
      </c>
    </row>
    <row r="38" spans="1:9" ht="10.8" outlineLevel="1" thickBot="1" x14ac:dyDescent="0.25">
      <c r="A38" s="7"/>
      <c r="B38" s="8" t="s">
        <v>121</v>
      </c>
      <c r="C38" s="8" t="s">
        <v>122</v>
      </c>
      <c r="D38" s="8" t="s">
        <v>123</v>
      </c>
      <c r="E38" s="8" t="s">
        <v>124</v>
      </c>
      <c r="F38" s="8" t="s">
        <v>125</v>
      </c>
      <c r="G38" s="8" t="s">
        <v>119</v>
      </c>
      <c r="H38" s="8" t="s">
        <v>126</v>
      </c>
      <c r="I38" s="7"/>
    </row>
    <row r="39" spans="1:9" outlineLevel="1" x14ac:dyDescent="0.2">
      <c r="A39" s="1" t="s">
        <v>120</v>
      </c>
      <c r="B39" s="9">
        <v>-5.4157220713422269E-16</v>
      </c>
      <c r="C39" s="9">
        <v>5.9480932463850111E-2</v>
      </c>
      <c r="D39" s="9">
        <v>4.4377095487326032E-2</v>
      </c>
      <c r="E39" s="9">
        <v>-0.18456904913038308</v>
      </c>
      <c r="F39" s="9">
        <v>0.26109473537928096</v>
      </c>
      <c r="G39" s="11">
        <v>4.6379050609710488E-3</v>
      </c>
      <c r="H39" s="16" t="s">
        <v>127</v>
      </c>
    </row>
    <row r="40" spans="1:9" outlineLevel="1" x14ac:dyDescent="0.2"/>
    <row r="41" spans="1:9" x14ac:dyDescent="0.2">
      <c r="A41" s="20"/>
    </row>
    <row r="42" spans="1:9" x14ac:dyDescent="0.2">
      <c r="A42" s="6" t="s">
        <v>244</v>
      </c>
    </row>
    <row r="43" spans="1:9" ht="10.8" outlineLevel="1" thickBot="1" x14ac:dyDescent="0.25">
      <c r="A43" s="17" t="s">
        <v>98</v>
      </c>
      <c r="B43" s="7" t="s">
        <v>129</v>
      </c>
    </row>
    <row r="44" spans="1:9" ht="10.8" outlineLevel="1" thickBot="1" x14ac:dyDescent="0.25">
      <c r="A44" s="16" t="s">
        <v>105</v>
      </c>
      <c r="B44" s="18">
        <v>1</v>
      </c>
      <c r="C44" s="19" t="s">
        <v>130</v>
      </c>
    </row>
    <row r="45" spans="1:9" ht="10.8" outlineLevel="1" thickBot="1" x14ac:dyDescent="0.25">
      <c r="A45" s="16" t="s">
        <v>76</v>
      </c>
      <c r="B45" s="18">
        <v>0.85991617575897283</v>
      </c>
      <c r="C45" s="18">
        <v>1</v>
      </c>
      <c r="D45" s="19" t="s">
        <v>131</v>
      </c>
    </row>
    <row r="46" spans="1:9" ht="10.8" outlineLevel="1" thickBot="1" x14ac:dyDescent="0.25">
      <c r="A46" s="16" t="s">
        <v>77</v>
      </c>
      <c r="B46" s="18">
        <v>-0.88086900845924843</v>
      </c>
      <c r="C46" s="54">
        <v>-0.99384054218088136</v>
      </c>
      <c r="D46" s="18">
        <v>1</v>
      </c>
      <c r="E46" s="19" t="s">
        <v>132</v>
      </c>
    </row>
    <row r="47" spans="1:9" ht="10.8" outlineLevel="1" thickBot="1" x14ac:dyDescent="0.25">
      <c r="A47" s="16" t="s">
        <v>20</v>
      </c>
      <c r="B47" s="18">
        <v>-9.1631021086630751E-2</v>
      </c>
      <c r="C47" s="55">
        <v>0.13782504671771789</v>
      </c>
      <c r="D47" s="56">
        <v>-0.15877250853652941</v>
      </c>
      <c r="E47" s="18">
        <v>1</v>
      </c>
      <c r="F47" s="19" t="s">
        <v>133</v>
      </c>
    </row>
    <row r="48" spans="1:9" ht="10.8" outlineLevel="1" thickBot="1" x14ac:dyDescent="0.25">
      <c r="A48" s="16" t="s">
        <v>21</v>
      </c>
      <c r="B48" s="18">
        <v>-0.12328073184498561</v>
      </c>
      <c r="C48" s="57">
        <v>0.14765314844060842</v>
      </c>
      <c r="D48" s="58">
        <v>-0.16812515520037113</v>
      </c>
      <c r="E48" s="59">
        <v>0.72085921264568198</v>
      </c>
      <c r="F48" s="18">
        <v>1</v>
      </c>
      <c r="G48" s="19" t="s">
        <v>134</v>
      </c>
    </row>
    <row r="49" spans="1:17" ht="10.8" outlineLevel="1" thickBot="1" x14ac:dyDescent="0.25">
      <c r="A49" s="16" t="s">
        <v>22</v>
      </c>
      <c r="B49" s="18">
        <v>-0.14987828452386229</v>
      </c>
      <c r="C49" s="60">
        <v>3.9684420674164125E-2</v>
      </c>
      <c r="D49" s="61">
        <v>-3.9965933813417023E-2</v>
      </c>
      <c r="E49" s="62">
        <v>0.49677444862895981</v>
      </c>
      <c r="F49" s="63">
        <v>0.50201473748952696</v>
      </c>
      <c r="G49" s="18">
        <v>1</v>
      </c>
      <c r="H49" s="19" t="s">
        <v>135</v>
      </c>
    </row>
    <row r="50" spans="1:17" ht="10.8" outlineLevel="1" thickBot="1" x14ac:dyDescent="0.25">
      <c r="A50" s="16" t="s">
        <v>12</v>
      </c>
      <c r="B50" s="18">
        <v>-0.17219147677469795</v>
      </c>
      <c r="C50" s="64">
        <v>7.9419145371228319E-3</v>
      </c>
      <c r="D50" s="64">
        <v>5.1691213313932787E-3</v>
      </c>
      <c r="E50" s="65">
        <v>8.0996297146707516E-2</v>
      </c>
      <c r="F50" s="66">
        <v>0.10282412977739955</v>
      </c>
      <c r="G50" s="67">
        <v>2.5377455196428755E-2</v>
      </c>
      <c r="H50" s="18">
        <v>1</v>
      </c>
      <c r="I50" s="19" t="s">
        <v>136</v>
      </c>
    </row>
    <row r="51" spans="1:17" ht="10.8" outlineLevel="1" thickBot="1" x14ac:dyDescent="0.25">
      <c r="A51" s="16" t="s">
        <v>13</v>
      </c>
      <c r="B51" s="18">
        <v>-0.14267515409669748</v>
      </c>
      <c r="C51" s="68">
        <v>-1.2976580977104083E-2</v>
      </c>
      <c r="D51" s="67">
        <v>2.2537258655525798E-2</v>
      </c>
      <c r="E51" s="69">
        <v>-0.10127121203311655</v>
      </c>
      <c r="F51" s="70">
        <v>-2.7948219293495329E-2</v>
      </c>
      <c r="G51" s="64">
        <v>5.9787786197963216E-3</v>
      </c>
      <c r="H51" s="71">
        <v>0.32808561023790028</v>
      </c>
      <c r="I51" s="18">
        <v>1</v>
      </c>
      <c r="J51" s="19" t="s">
        <v>137</v>
      </c>
    </row>
    <row r="52" spans="1:17" ht="10.8" outlineLevel="1" thickBot="1" x14ac:dyDescent="0.25">
      <c r="A52" s="16" t="s">
        <v>14</v>
      </c>
      <c r="B52" s="18">
        <v>-0.11975579782843801</v>
      </c>
      <c r="C52" s="72">
        <v>7.1717093718692268E-2</v>
      </c>
      <c r="D52" s="73">
        <v>-6.3118451118468227E-2</v>
      </c>
      <c r="E52" s="74">
        <v>4.6774200351116721E-2</v>
      </c>
      <c r="F52" s="75">
        <v>5.7911820077271935E-2</v>
      </c>
      <c r="G52" s="74">
        <v>5.4297220997570089E-2</v>
      </c>
      <c r="H52" s="76">
        <v>0.37149840087022296</v>
      </c>
      <c r="I52" s="77">
        <v>0.38369900402255941</v>
      </c>
      <c r="J52" s="18">
        <v>1</v>
      </c>
      <c r="K52" s="19" t="s">
        <v>138</v>
      </c>
    </row>
    <row r="53" spans="1:17" ht="10.8" outlineLevel="1" thickBot="1" x14ac:dyDescent="0.25">
      <c r="A53" s="16" t="s">
        <v>15</v>
      </c>
      <c r="B53" s="18">
        <v>-0.16639168839876453</v>
      </c>
      <c r="C53" s="67">
        <v>2.2063543006754196E-2</v>
      </c>
      <c r="D53" s="78">
        <v>-1.9424358439843217E-2</v>
      </c>
      <c r="E53" s="65">
        <v>8.0912135753437309E-2</v>
      </c>
      <c r="F53" s="65">
        <v>8.0549755027787759E-2</v>
      </c>
      <c r="G53" s="61">
        <v>-4.249609813374499E-2</v>
      </c>
      <c r="H53" s="79">
        <v>0.42491954320940734</v>
      </c>
      <c r="I53" s="80">
        <v>0.41913361901961105</v>
      </c>
      <c r="J53" s="81">
        <v>0.46368135738551364</v>
      </c>
      <c r="K53" s="18">
        <v>1</v>
      </c>
      <c r="L53" s="19" t="s">
        <v>139</v>
      </c>
    </row>
    <row r="54" spans="1:17" ht="10.8" outlineLevel="1" thickBot="1" x14ac:dyDescent="0.25">
      <c r="A54" s="16" t="s">
        <v>106</v>
      </c>
      <c r="B54" s="18">
        <v>-4.7408612655969261E-2</v>
      </c>
      <c r="C54" s="82">
        <v>8.4083319138879259E-2</v>
      </c>
      <c r="D54" s="69">
        <v>-0.10014698140415358</v>
      </c>
      <c r="E54" s="80">
        <v>0.41967936917244653</v>
      </c>
      <c r="F54" s="80">
        <v>0.41522565591763166</v>
      </c>
      <c r="G54" s="83">
        <v>0.34279946259012484</v>
      </c>
      <c r="H54" s="68">
        <v>-1.0760456252970946E-2</v>
      </c>
      <c r="I54" s="64">
        <v>5.7986737571216326E-3</v>
      </c>
      <c r="J54" s="66">
        <v>0.10668014777274759</v>
      </c>
      <c r="K54" s="66">
        <v>0.10584341035543704</v>
      </c>
      <c r="L54" s="18">
        <v>1</v>
      </c>
      <c r="M54" s="19" t="s">
        <v>140</v>
      </c>
    </row>
    <row r="55" spans="1:17" ht="10.8" outlineLevel="1" thickBot="1" x14ac:dyDescent="0.25">
      <c r="A55" s="16" t="s">
        <v>1</v>
      </c>
      <c r="B55" s="18">
        <v>-0.29894612090676664</v>
      </c>
      <c r="C55" s="78">
        <v>-2.7650698873012733E-2</v>
      </c>
      <c r="D55" s="84">
        <v>3.1974429350702722E-2</v>
      </c>
      <c r="E55" s="66">
        <v>0.10652957440454221</v>
      </c>
      <c r="F55" s="85">
        <v>0.21393769935228488</v>
      </c>
      <c r="G55" s="86">
        <v>-6.3948040584426463E-2</v>
      </c>
      <c r="H55" s="64">
        <v>9.3046881513315894E-4</v>
      </c>
      <c r="I55" s="87">
        <v>-7.409538652202112E-2</v>
      </c>
      <c r="J55" s="78">
        <v>-2.4871097489716384E-2</v>
      </c>
      <c r="K55" s="88">
        <v>1.4623546054747758E-2</v>
      </c>
      <c r="L55" s="70">
        <v>-3.2986980592619009E-2</v>
      </c>
      <c r="M55" s="18">
        <v>1</v>
      </c>
      <c r="N55" s="19" t="s">
        <v>141</v>
      </c>
    </row>
    <row r="56" spans="1:17" ht="10.8" outlineLevel="1" thickBot="1" x14ac:dyDescent="0.25">
      <c r="A56" s="16" t="s">
        <v>2</v>
      </c>
      <c r="B56" s="18">
        <v>-0.15688562558786745</v>
      </c>
      <c r="C56" s="89">
        <v>-7.2953669639703187E-3</v>
      </c>
      <c r="D56" s="88">
        <v>1.2656303205750669E-2</v>
      </c>
      <c r="E56" s="90">
        <v>-9.3310970930297152E-2</v>
      </c>
      <c r="F56" s="68">
        <v>-1.7209960000263362E-2</v>
      </c>
      <c r="G56" s="67">
        <v>2.5633186543358038E-2</v>
      </c>
      <c r="H56" s="90">
        <v>-9.447651029736788E-2</v>
      </c>
      <c r="I56" s="88">
        <v>9.924556214567044E-3</v>
      </c>
      <c r="J56" s="64">
        <v>9.1655876103951418E-3</v>
      </c>
      <c r="K56" s="86">
        <v>-6.4288754254806832E-2</v>
      </c>
      <c r="L56" s="70">
        <v>-3.3850543929631258E-2</v>
      </c>
      <c r="M56" s="91">
        <v>0.45819681111613925</v>
      </c>
      <c r="N56" s="18">
        <v>1</v>
      </c>
      <c r="O56" s="19" t="s">
        <v>142</v>
      </c>
    </row>
    <row r="57" spans="1:17" ht="10.8" outlineLevel="1" thickBot="1" x14ac:dyDescent="0.25">
      <c r="A57" s="16" t="s">
        <v>3</v>
      </c>
      <c r="B57" s="18">
        <v>-0.27945442934661324</v>
      </c>
      <c r="C57" s="92">
        <v>-0.14455739116131552</v>
      </c>
      <c r="D57" s="55">
        <v>0.1363880744669056</v>
      </c>
      <c r="E57" s="93">
        <v>-0.14083294485304154</v>
      </c>
      <c r="F57" s="68">
        <v>-1.0846409228667343E-2</v>
      </c>
      <c r="G57" s="89">
        <v>-6.7193585051081805E-4</v>
      </c>
      <c r="H57" s="67">
        <v>2.7271340134598594E-2</v>
      </c>
      <c r="I57" s="89">
        <v>-7.6721945638164183E-3</v>
      </c>
      <c r="J57" s="84">
        <v>3.3404821624878775E-2</v>
      </c>
      <c r="K57" s="86">
        <v>-6.5071767454487589E-2</v>
      </c>
      <c r="L57" s="89">
        <v>-8.6668614542719027E-3</v>
      </c>
      <c r="M57" s="94">
        <v>0.53873063766601081</v>
      </c>
      <c r="N57" s="80">
        <v>0.4186433352123089</v>
      </c>
      <c r="O57" s="18">
        <v>1</v>
      </c>
      <c r="P57" s="19" t="s">
        <v>143</v>
      </c>
    </row>
    <row r="58" spans="1:17" ht="10.8" outlineLevel="1" thickBot="1" x14ac:dyDescent="0.25">
      <c r="A58" s="16" t="s">
        <v>4</v>
      </c>
      <c r="B58" s="18">
        <v>-0.10872487549273931</v>
      </c>
      <c r="C58" s="84">
        <v>3.3607690686245591E-2</v>
      </c>
      <c r="D58" s="61">
        <v>-4.4217446976170471E-2</v>
      </c>
      <c r="E58" s="95">
        <v>9.7593659369127339E-2</v>
      </c>
      <c r="F58" s="96">
        <v>0.17473547869599965</v>
      </c>
      <c r="G58" s="60">
        <v>4.1386487116279007E-2</v>
      </c>
      <c r="H58" s="97">
        <v>-0.17694151212251968</v>
      </c>
      <c r="I58" s="70">
        <v>-3.3970471604555477E-2</v>
      </c>
      <c r="J58" s="78">
        <v>-2.7502265360115512E-2</v>
      </c>
      <c r="K58" s="87">
        <v>-7.8163250744281501E-2</v>
      </c>
      <c r="L58" s="98">
        <v>-8.5280405506130086E-2</v>
      </c>
      <c r="M58" s="99">
        <v>0.46843317333957957</v>
      </c>
      <c r="N58" s="100">
        <v>0.31977377860470141</v>
      </c>
      <c r="O58" s="101">
        <v>0.34720518576711445</v>
      </c>
      <c r="P58" s="18">
        <v>1</v>
      </c>
      <c r="Q58" s="19" t="s">
        <v>144</v>
      </c>
    </row>
    <row r="59" spans="1:17" outlineLevel="1" x14ac:dyDescent="0.2">
      <c r="A59" s="16" t="s">
        <v>5</v>
      </c>
      <c r="B59" s="18">
        <v>-0.13313448837094344</v>
      </c>
      <c r="C59" s="78">
        <v>-2.3388816990207277E-2</v>
      </c>
      <c r="D59" s="67">
        <v>2.3144711086218964E-2</v>
      </c>
      <c r="E59" s="87">
        <v>-7.3095197954095956E-2</v>
      </c>
      <c r="F59" s="86">
        <v>-6.9075651459690468E-2</v>
      </c>
      <c r="G59" s="102">
        <v>-4.7787252867715589E-2</v>
      </c>
      <c r="H59" s="78">
        <v>-2.0646270050808171E-2</v>
      </c>
      <c r="I59" s="60">
        <v>4.1597101481945287E-2</v>
      </c>
      <c r="J59" s="64">
        <v>8.3778036635318784E-3</v>
      </c>
      <c r="K59" s="74">
        <v>5.0594702173054201E-2</v>
      </c>
      <c r="L59" s="89">
        <v>-9.2335904798820038E-3</v>
      </c>
      <c r="M59" s="103">
        <v>0.36423335542316126</v>
      </c>
      <c r="N59" s="104">
        <v>0.28189950936362917</v>
      </c>
      <c r="O59" s="71">
        <v>0.33054463327946015</v>
      </c>
      <c r="P59" s="105">
        <v>0.23369289082837674</v>
      </c>
      <c r="Q59" s="18">
        <v>1</v>
      </c>
    </row>
    <row r="60" spans="1:17" outlineLevel="1" x14ac:dyDescent="0.2">
      <c r="A60" s="1" t="s">
        <v>145</v>
      </c>
      <c r="C60" s="106"/>
    </row>
    <row r="61" spans="1:17" outlineLevel="1" x14ac:dyDescent="0.2">
      <c r="A61" s="1" t="s">
        <v>146</v>
      </c>
      <c r="C61" s="106"/>
    </row>
    <row r="62" spans="1:17" outlineLevel="1" x14ac:dyDescent="0.2">
      <c r="A62" s="1" t="s">
        <v>147</v>
      </c>
      <c r="C62" s="106"/>
    </row>
    <row r="63" spans="1:17" x14ac:dyDescent="0.2">
      <c r="A63" s="20"/>
    </row>
    <row r="64" spans="1:17" x14ac:dyDescent="0.2">
      <c r="A64" s="6" t="s">
        <v>148</v>
      </c>
    </row>
    <row r="65" outlineLevel="1" x14ac:dyDescent="0.2"/>
    <row r="66" outlineLevel="1" x14ac:dyDescent="0.2"/>
    <row r="67" outlineLevel="1" x14ac:dyDescent="0.2"/>
    <row r="68" outlineLevel="1" x14ac:dyDescent="0.2"/>
    <row r="69" outlineLevel="1" x14ac:dyDescent="0.2"/>
    <row r="70" outlineLevel="1" x14ac:dyDescent="0.2"/>
    <row r="71" outlineLevel="1" x14ac:dyDescent="0.2"/>
    <row r="72" outlineLevel="1" x14ac:dyDescent="0.2"/>
    <row r="73" outlineLevel="1" x14ac:dyDescent="0.2"/>
    <row r="74" outlineLevel="1" x14ac:dyDescent="0.2"/>
    <row r="75" outlineLevel="1" x14ac:dyDescent="0.2"/>
    <row r="76" outlineLevel="1" x14ac:dyDescent="0.2"/>
    <row r="77" outlineLevel="1" x14ac:dyDescent="0.2"/>
    <row r="78" outlineLevel="1" x14ac:dyDescent="0.2"/>
    <row r="79" outlineLevel="1" x14ac:dyDescent="0.2"/>
    <row r="80" outlineLevel="1" x14ac:dyDescent="0.2"/>
    <row r="81" spans="1:1" outlineLevel="1" x14ac:dyDescent="0.2"/>
    <row r="82" spans="1:1" outlineLevel="1" x14ac:dyDescent="0.2"/>
    <row r="83" spans="1:1" outlineLevel="1" x14ac:dyDescent="0.2"/>
    <row r="84" spans="1:1" outlineLevel="1" x14ac:dyDescent="0.2"/>
    <row r="85" spans="1:1" x14ac:dyDescent="0.2">
      <c r="A85" s="33"/>
    </row>
    <row r="86" spans="1:1" x14ac:dyDescent="0.2">
      <c r="A86" s="6" t="s">
        <v>150</v>
      </c>
    </row>
    <row r="87" spans="1:1" outlineLevel="1" x14ac:dyDescent="0.2"/>
    <row r="88" spans="1:1" outlineLevel="1" x14ac:dyDescent="0.2"/>
    <row r="89" spans="1:1" outlineLevel="1" x14ac:dyDescent="0.2"/>
    <row r="90" spans="1:1" outlineLevel="1" x14ac:dyDescent="0.2"/>
    <row r="91" spans="1:1" outlineLevel="1" x14ac:dyDescent="0.2"/>
    <row r="92" spans="1:1" outlineLevel="1" x14ac:dyDescent="0.2"/>
    <row r="93" spans="1:1" outlineLevel="1" x14ac:dyDescent="0.2"/>
    <row r="94" spans="1:1" outlineLevel="1" x14ac:dyDescent="0.2"/>
    <row r="95" spans="1:1" outlineLevel="1" x14ac:dyDescent="0.2"/>
    <row r="96" spans="1:1" outlineLevel="1" x14ac:dyDescent="0.2"/>
    <row r="97" spans="1:1" outlineLevel="1" x14ac:dyDescent="0.2"/>
    <row r="98" spans="1:1" outlineLevel="1" x14ac:dyDescent="0.2"/>
    <row r="99" spans="1:1" outlineLevel="1" x14ac:dyDescent="0.2"/>
    <row r="100" spans="1:1" outlineLevel="1" x14ac:dyDescent="0.2"/>
    <row r="101" spans="1:1" outlineLevel="1" x14ac:dyDescent="0.2"/>
    <row r="102" spans="1:1" outlineLevel="1" x14ac:dyDescent="0.2"/>
    <row r="103" spans="1:1" outlineLevel="1" x14ac:dyDescent="0.2"/>
    <row r="104" spans="1:1" outlineLevel="1" x14ac:dyDescent="0.2"/>
    <row r="105" spans="1:1" outlineLevel="1" x14ac:dyDescent="0.2"/>
    <row r="106" spans="1:1" outlineLevel="1" x14ac:dyDescent="0.2"/>
    <row r="107" spans="1:1" x14ac:dyDescent="0.2">
      <c r="A107" s="33"/>
    </row>
    <row r="108" spans="1:1" x14ac:dyDescent="0.2">
      <c r="A108" s="6" t="s">
        <v>151</v>
      </c>
    </row>
    <row r="109" spans="1:1" outlineLevel="1" x14ac:dyDescent="0.2"/>
    <row r="110" spans="1:1" outlineLevel="1" x14ac:dyDescent="0.2"/>
    <row r="111" spans="1:1" outlineLevel="1" x14ac:dyDescent="0.2"/>
    <row r="112" spans="1:1" outlineLevel="1" x14ac:dyDescent="0.2"/>
    <row r="113" outlineLevel="1" x14ac:dyDescent="0.2"/>
    <row r="114" outlineLevel="1" x14ac:dyDescent="0.2"/>
    <row r="115" outlineLevel="1" x14ac:dyDescent="0.2"/>
    <row r="116" outlineLevel="1" x14ac:dyDescent="0.2"/>
    <row r="117" outlineLevel="1" x14ac:dyDescent="0.2"/>
    <row r="118" outlineLevel="1" x14ac:dyDescent="0.2"/>
    <row r="119" outlineLevel="1" x14ac:dyDescent="0.2"/>
    <row r="120" outlineLevel="1" x14ac:dyDescent="0.2"/>
    <row r="121" outlineLevel="1" x14ac:dyDescent="0.2"/>
    <row r="122" outlineLevel="1" x14ac:dyDescent="0.2"/>
    <row r="123" outlineLevel="1" x14ac:dyDescent="0.2"/>
    <row r="124" outlineLevel="1" x14ac:dyDescent="0.2"/>
    <row r="125" outlineLevel="1" x14ac:dyDescent="0.2"/>
    <row r="126" outlineLevel="1" x14ac:dyDescent="0.2"/>
    <row r="127" outlineLevel="1" x14ac:dyDescent="0.2"/>
    <row r="128" outlineLevel="1" x14ac:dyDescent="0.2"/>
    <row r="129" spans="1:1" x14ac:dyDescent="0.2">
      <c r="A129" s="33"/>
    </row>
    <row r="130" spans="1:1" x14ac:dyDescent="0.2">
      <c r="A130" s="6" t="s">
        <v>152</v>
      </c>
    </row>
    <row r="131" spans="1:1" outlineLevel="1" x14ac:dyDescent="0.2"/>
    <row r="132" spans="1:1" outlineLevel="1" x14ac:dyDescent="0.2"/>
    <row r="133" spans="1:1" outlineLevel="1" x14ac:dyDescent="0.2"/>
    <row r="134" spans="1:1" outlineLevel="1" x14ac:dyDescent="0.2"/>
    <row r="135" spans="1:1" outlineLevel="1" x14ac:dyDescent="0.2"/>
    <row r="136" spans="1:1" outlineLevel="1" x14ac:dyDescent="0.2"/>
    <row r="137" spans="1:1" outlineLevel="1" x14ac:dyDescent="0.2"/>
    <row r="138" spans="1:1" outlineLevel="1" x14ac:dyDescent="0.2"/>
    <row r="139" spans="1:1" outlineLevel="1" x14ac:dyDescent="0.2"/>
    <row r="140" spans="1:1" outlineLevel="1" x14ac:dyDescent="0.2"/>
    <row r="141" spans="1:1" outlineLevel="1" x14ac:dyDescent="0.2"/>
    <row r="142" spans="1:1" outlineLevel="1" x14ac:dyDescent="0.2"/>
    <row r="143" spans="1:1" outlineLevel="1" x14ac:dyDescent="0.2"/>
    <row r="144" spans="1:1" outlineLevel="1" x14ac:dyDescent="0.2"/>
    <row r="145" spans="1:1" outlineLevel="1" x14ac:dyDescent="0.2"/>
    <row r="146" spans="1:1" outlineLevel="1" x14ac:dyDescent="0.2"/>
    <row r="147" spans="1:1" outlineLevel="1" x14ac:dyDescent="0.2"/>
    <row r="148" spans="1:1" outlineLevel="1" x14ac:dyDescent="0.2"/>
    <row r="149" spans="1:1" outlineLevel="1" x14ac:dyDescent="0.2"/>
    <row r="150" spans="1:1" outlineLevel="1" x14ac:dyDescent="0.2"/>
    <row r="151" spans="1:1" x14ac:dyDescent="0.2">
      <c r="A151" s="33"/>
    </row>
    <row r="152" spans="1:1" x14ac:dyDescent="0.2">
      <c r="A152" s="6" t="s">
        <v>153</v>
      </c>
    </row>
    <row r="153" spans="1:1" outlineLevel="1" x14ac:dyDescent="0.2"/>
    <row r="154" spans="1:1" outlineLevel="1" x14ac:dyDescent="0.2"/>
    <row r="155" spans="1:1" outlineLevel="1" x14ac:dyDescent="0.2"/>
    <row r="156" spans="1:1" outlineLevel="1" x14ac:dyDescent="0.2"/>
    <row r="157" spans="1:1" outlineLevel="1" x14ac:dyDescent="0.2"/>
    <row r="158" spans="1:1" outlineLevel="1" x14ac:dyDescent="0.2"/>
    <row r="159" spans="1:1" outlineLevel="1" x14ac:dyDescent="0.2"/>
    <row r="160" spans="1:1" outlineLevel="1" x14ac:dyDescent="0.2"/>
    <row r="161" spans="1:1" outlineLevel="1" x14ac:dyDescent="0.2"/>
    <row r="162" spans="1:1" outlineLevel="1" x14ac:dyDescent="0.2"/>
    <row r="163" spans="1:1" outlineLevel="1" x14ac:dyDescent="0.2"/>
    <row r="164" spans="1:1" outlineLevel="1" x14ac:dyDescent="0.2"/>
    <row r="165" spans="1:1" outlineLevel="1" x14ac:dyDescent="0.2"/>
    <row r="166" spans="1:1" outlineLevel="1" x14ac:dyDescent="0.2"/>
    <row r="167" spans="1:1" outlineLevel="1" x14ac:dyDescent="0.2"/>
    <row r="168" spans="1:1" outlineLevel="1" x14ac:dyDescent="0.2"/>
    <row r="169" spans="1:1" outlineLevel="1" x14ac:dyDescent="0.2"/>
    <row r="170" spans="1:1" outlineLevel="1" x14ac:dyDescent="0.2"/>
    <row r="171" spans="1:1" outlineLevel="1" x14ac:dyDescent="0.2"/>
    <row r="172" spans="1:1" outlineLevel="1" x14ac:dyDescent="0.2"/>
    <row r="173" spans="1:1" x14ac:dyDescent="0.2">
      <c r="A173" s="33"/>
    </row>
    <row r="174" spans="1:1" x14ac:dyDescent="0.2">
      <c r="A174" s="6" t="s">
        <v>154</v>
      </c>
    </row>
    <row r="175" spans="1:1" outlineLevel="1" x14ac:dyDescent="0.2"/>
    <row r="176" spans="1:1" outlineLevel="1" x14ac:dyDescent="0.2">
      <c r="A176" s="22" t="s">
        <v>155</v>
      </c>
    </row>
    <row r="177" outlineLevel="1" x14ac:dyDescent="0.2"/>
    <row r="178" outlineLevel="1" x14ac:dyDescent="0.2"/>
    <row r="179" outlineLevel="1" x14ac:dyDescent="0.2"/>
    <row r="180" outlineLevel="1" x14ac:dyDescent="0.2"/>
    <row r="181" outlineLevel="1" x14ac:dyDescent="0.2"/>
    <row r="182" outlineLevel="1" x14ac:dyDescent="0.2"/>
    <row r="183" outlineLevel="1" x14ac:dyDescent="0.2"/>
    <row r="184" outlineLevel="1" x14ac:dyDescent="0.2"/>
    <row r="185" outlineLevel="1" x14ac:dyDescent="0.2"/>
    <row r="186" outlineLevel="1" x14ac:dyDescent="0.2"/>
    <row r="187" outlineLevel="1" x14ac:dyDescent="0.2"/>
    <row r="188" outlineLevel="1" x14ac:dyDescent="0.2"/>
    <row r="189" outlineLevel="1" x14ac:dyDescent="0.2"/>
    <row r="190" outlineLevel="1" x14ac:dyDescent="0.2"/>
    <row r="191" outlineLevel="1" x14ac:dyDescent="0.2"/>
    <row r="192" outlineLevel="1" x14ac:dyDescent="0.2"/>
    <row r="193" spans="1:1" outlineLevel="1" x14ac:dyDescent="0.2"/>
    <row r="194" spans="1:1" outlineLevel="1" x14ac:dyDescent="0.2"/>
    <row r="195" spans="1:1" outlineLevel="1" x14ac:dyDescent="0.2"/>
    <row r="196" spans="1:1" outlineLevel="1" x14ac:dyDescent="0.2"/>
    <row r="197" spans="1:1" outlineLevel="1" x14ac:dyDescent="0.2"/>
    <row r="198" spans="1:1" outlineLevel="1" x14ac:dyDescent="0.2">
      <c r="A198" s="22" t="s">
        <v>156</v>
      </c>
    </row>
    <row r="199" spans="1:1" outlineLevel="1" x14ac:dyDescent="0.2"/>
    <row r="200" spans="1:1" outlineLevel="1" x14ac:dyDescent="0.2"/>
    <row r="201" spans="1:1" outlineLevel="1" x14ac:dyDescent="0.2"/>
    <row r="202" spans="1:1" outlineLevel="1" x14ac:dyDescent="0.2"/>
    <row r="203" spans="1:1" outlineLevel="1" x14ac:dyDescent="0.2"/>
    <row r="204" spans="1:1" outlineLevel="1" x14ac:dyDescent="0.2"/>
    <row r="205" spans="1:1" outlineLevel="1" x14ac:dyDescent="0.2"/>
    <row r="206" spans="1:1" outlineLevel="1" x14ac:dyDescent="0.2"/>
    <row r="207" spans="1:1" outlineLevel="1" x14ac:dyDescent="0.2"/>
    <row r="208" spans="1:1" outlineLevel="1" x14ac:dyDescent="0.2"/>
    <row r="209" spans="1:1" outlineLevel="1" x14ac:dyDescent="0.2"/>
    <row r="210" spans="1:1" outlineLevel="1" x14ac:dyDescent="0.2"/>
    <row r="211" spans="1:1" outlineLevel="1" x14ac:dyDescent="0.2"/>
    <row r="212" spans="1:1" outlineLevel="1" x14ac:dyDescent="0.2"/>
    <row r="213" spans="1:1" outlineLevel="1" x14ac:dyDescent="0.2"/>
    <row r="214" spans="1:1" outlineLevel="1" x14ac:dyDescent="0.2"/>
    <row r="215" spans="1:1" outlineLevel="1" x14ac:dyDescent="0.2"/>
    <row r="216" spans="1:1" outlineLevel="1" x14ac:dyDescent="0.2"/>
    <row r="217" spans="1:1" outlineLevel="1" x14ac:dyDescent="0.2"/>
    <row r="218" spans="1:1" outlineLevel="1" x14ac:dyDescent="0.2"/>
    <row r="219" spans="1:1" outlineLevel="1" x14ac:dyDescent="0.2"/>
    <row r="220" spans="1:1" outlineLevel="1" x14ac:dyDescent="0.2">
      <c r="A220" s="22" t="s">
        <v>157</v>
      </c>
    </row>
    <row r="221" spans="1:1" outlineLevel="1" x14ac:dyDescent="0.2"/>
    <row r="222" spans="1:1" outlineLevel="1" x14ac:dyDescent="0.2"/>
    <row r="223" spans="1:1" outlineLevel="1" x14ac:dyDescent="0.2"/>
    <row r="224" spans="1:1" outlineLevel="1" x14ac:dyDescent="0.2"/>
    <row r="225" outlineLevel="1" x14ac:dyDescent="0.2"/>
    <row r="226" outlineLevel="1" x14ac:dyDescent="0.2"/>
    <row r="227" outlineLevel="1" x14ac:dyDescent="0.2"/>
    <row r="228" outlineLevel="1" x14ac:dyDescent="0.2"/>
    <row r="229" outlineLevel="1" x14ac:dyDescent="0.2"/>
    <row r="230" outlineLevel="1" x14ac:dyDescent="0.2"/>
    <row r="231" outlineLevel="1" x14ac:dyDescent="0.2"/>
    <row r="232" outlineLevel="1" x14ac:dyDescent="0.2"/>
    <row r="233" outlineLevel="1" x14ac:dyDescent="0.2"/>
    <row r="234" outlineLevel="1" x14ac:dyDescent="0.2"/>
    <row r="235" outlineLevel="1" x14ac:dyDescent="0.2"/>
    <row r="236" outlineLevel="1" x14ac:dyDescent="0.2"/>
    <row r="237" outlineLevel="1" x14ac:dyDescent="0.2"/>
    <row r="238" outlineLevel="1" x14ac:dyDescent="0.2"/>
    <row r="239" outlineLevel="1" x14ac:dyDescent="0.2"/>
    <row r="240" outlineLevel="1" x14ac:dyDescent="0.2"/>
    <row r="241" spans="1:1" outlineLevel="1" x14ac:dyDescent="0.2"/>
    <row r="242" spans="1:1" outlineLevel="1" x14ac:dyDescent="0.2">
      <c r="A242" s="22" t="s">
        <v>158</v>
      </c>
    </row>
    <row r="243" spans="1:1" outlineLevel="1" x14ac:dyDescent="0.2"/>
    <row r="244" spans="1:1" outlineLevel="1" x14ac:dyDescent="0.2"/>
    <row r="245" spans="1:1" outlineLevel="1" x14ac:dyDescent="0.2"/>
    <row r="246" spans="1:1" outlineLevel="1" x14ac:dyDescent="0.2"/>
    <row r="247" spans="1:1" outlineLevel="1" x14ac:dyDescent="0.2"/>
    <row r="248" spans="1:1" outlineLevel="1" x14ac:dyDescent="0.2"/>
    <row r="249" spans="1:1" outlineLevel="1" x14ac:dyDescent="0.2"/>
    <row r="250" spans="1:1" outlineLevel="1" x14ac:dyDescent="0.2"/>
    <row r="251" spans="1:1" outlineLevel="1" x14ac:dyDescent="0.2"/>
    <row r="252" spans="1:1" outlineLevel="1" x14ac:dyDescent="0.2"/>
    <row r="253" spans="1:1" outlineLevel="1" x14ac:dyDescent="0.2"/>
    <row r="254" spans="1:1" outlineLevel="1" x14ac:dyDescent="0.2"/>
    <row r="255" spans="1:1" outlineLevel="1" x14ac:dyDescent="0.2"/>
    <row r="256" spans="1:1" outlineLevel="1" x14ac:dyDescent="0.2"/>
    <row r="257" spans="1:1" outlineLevel="1" x14ac:dyDescent="0.2"/>
    <row r="258" spans="1:1" outlineLevel="1" x14ac:dyDescent="0.2"/>
    <row r="259" spans="1:1" outlineLevel="1" x14ac:dyDescent="0.2"/>
    <row r="260" spans="1:1" outlineLevel="1" x14ac:dyDescent="0.2"/>
    <row r="261" spans="1:1" outlineLevel="1" x14ac:dyDescent="0.2"/>
    <row r="262" spans="1:1" outlineLevel="1" x14ac:dyDescent="0.2"/>
    <row r="263" spans="1:1" outlineLevel="1" x14ac:dyDescent="0.2"/>
    <row r="264" spans="1:1" outlineLevel="1" x14ac:dyDescent="0.2">
      <c r="A264" s="22" t="s">
        <v>159</v>
      </c>
    </row>
    <row r="265" spans="1:1" outlineLevel="1" x14ac:dyDescent="0.2"/>
    <row r="266" spans="1:1" outlineLevel="1" x14ac:dyDescent="0.2"/>
    <row r="267" spans="1:1" outlineLevel="1" x14ac:dyDescent="0.2"/>
    <row r="268" spans="1:1" outlineLevel="1" x14ac:dyDescent="0.2"/>
    <row r="269" spans="1:1" outlineLevel="1" x14ac:dyDescent="0.2"/>
    <row r="270" spans="1:1" outlineLevel="1" x14ac:dyDescent="0.2"/>
    <row r="271" spans="1:1" outlineLevel="1" x14ac:dyDescent="0.2"/>
    <row r="272" spans="1:1" outlineLevel="1" x14ac:dyDescent="0.2"/>
    <row r="273" spans="1:1" outlineLevel="1" x14ac:dyDescent="0.2"/>
    <row r="274" spans="1:1" outlineLevel="1" x14ac:dyDescent="0.2"/>
    <row r="275" spans="1:1" outlineLevel="1" x14ac:dyDescent="0.2"/>
    <row r="276" spans="1:1" outlineLevel="1" x14ac:dyDescent="0.2"/>
    <row r="277" spans="1:1" outlineLevel="1" x14ac:dyDescent="0.2"/>
    <row r="278" spans="1:1" outlineLevel="1" x14ac:dyDescent="0.2"/>
    <row r="279" spans="1:1" outlineLevel="1" x14ac:dyDescent="0.2"/>
    <row r="280" spans="1:1" outlineLevel="1" x14ac:dyDescent="0.2"/>
    <row r="281" spans="1:1" outlineLevel="1" x14ac:dyDescent="0.2"/>
    <row r="282" spans="1:1" outlineLevel="1" x14ac:dyDescent="0.2"/>
    <row r="283" spans="1:1" outlineLevel="1" x14ac:dyDescent="0.2"/>
    <row r="284" spans="1:1" outlineLevel="1" x14ac:dyDescent="0.2"/>
    <row r="285" spans="1:1" outlineLevel="1" x14ac:dyDescent="0.2"/>
    <row r="286" spans="1:1" outlineLevel="1" x14ac:dyDescent="0.2">
      <c r="A286" s="22" t="s">
        <v>160</v>
      </c>
    </row>
    <row r="287" spans="1:1" outlineLevel="1" x14ac:dyDescent="0.2"/>
    <row r="288" spans="1:1" outlineLevel="1" x14ac:dyDescent="0.2"/>
    <row r="289" outlineLevel="1" x14ac:dyDescent="0.2"/>
    <row r="290" outlineLevel="1" x14ac:dyDescent="0.2"/>
    <row r="291" outlineLevel="1" x14ac:dyDescent="0.2"/>
    <row r="292" outlineLevel="1" x14ac:dyDescent="0.2"/>
    <row r="293" outlineLevel="1" x14ac:dyDescent="0.2"/>
    <row r="294" outlineLevel="1" x14ac:dyDescent="0.2"/>
    <row r="295" outlineLevel="1" x14ac:dyDescent="0.2"/>
    <row r="296" outlineLevel="1" x14ac:dyDescent="0.2"/>
    <row r="297" outlineLevel="1" x14ac:dyDescent="0.2"/>
    <row r="298" outlineLevel="1" x14ac:dyDescent="0.2"/>
    <row r="299" outlineLevel="1" x14ac:dyDescent="0.2"/>
    <row r="300" outlineLevel="1" x14ac:dyDescent="0.2"/>
    <row r="301" outlineLevel="1" x14ac:dyDescent="0.2"/>
    <row r="302" outlineLevel="1" x14ac:dyDescent="0.2"/>
    <row r="303" outlineLevel="1" x14ac:dyDescent="0.2"/>
    <row r="304" outlineLevel="1" x14ac:dyDescent="0.2"/>
    <row r="305" spans="1:1" outlineLevel="1" x14ac:dyDescent="0.2"/>
    <row r="306" spans="1:1" outlineLevel="1" x14ac:dyDescent="0.2"/>
    <row r="307" spans="1:1" outlineLevel="1" x14ac:dyDescent="0.2"/>
    <row r="308" spans="1:1" outlineLevel="1" x14ac:dyDescent="0.2">
      <c r="A308" s="22" t="s">
        <v>161</v>
      </c>
    </row>
    <row r="309" spans="1:1" outlineLevel="1" x14ac:dyDescent="0.2"/>
    <row r="310" spans="1:1" outlineLevel="1" x14ac:dyDescent="0.2"/>
    <row r="311" spans="1:1" outlineLevel="1" x14ac:dyDescent="0.2"/>
    <row r="312" spans="1:1" outlineLevel="1" x14ac:dyDescent="0.2"/>
    <row r="313" spans="1:1" outlineLevel="1" x14ac:dyDescent="0.2"/>
    <row r="314" spans="1:1" outlineLevel="1" x14ac:dyDescent="0.2"/>
    <row r="315" spans="1:1" outlineLevel="1" x14ac:dyDescent="0.2"/>
    <row r="316" spans="1:1" outlineLevel="1" x14ac:dyDescent="0.2"/>
    <row r="317" spans="1:1" outlineLevel="1" x14ac:dyDescent="0.2"/>
    <row r="318" spans="1:1" outlineLevel="1" x14ac:dyDescent="0.2"/>
    <row r="319" spans="1:1" outlineLevel="1" x14ac:dyDescent="0.2"/>
    <row r="320" spans="1:1" outlineLevel="1" x14ac:dyDescent="0.2"/>
    <row r="321" spans="1:1" outlineLevel="1" x14ac:dyDescent="0.2"/>
    <row r="322" spans="1:1" outlineLevel="1" x14ac:dyDescent="0.2"/>
    <row r="323" spans="1:1" outlineLevel="1" x14ac:dyDescent="0.2"/>
    <row r="324" spans="1:1" outlineLevel="1" x14ac:dyDescent="0.2"/>
    <row r="325" spans="1:1" outlineLevel="1" x14ac:dyDescent="0.2"/>
    <row r="326" spans="1:1" outlineLevel="1" x14ac:dyDescent="0.2"/>
    <row r="327" spans="1:1" outlineLevel="1" x14ac:dyDescent="0.2"/>
    <row r="328" spans="1:1" outlineLevel="1" x14ac:dyDescent="0.2"/>
    <row r="329" spans="1:1" outlineLevel="1" x14ac:dyDescent="0.2"/>
    <row r="330" spans="1:1" outlineLevel="1" x14ac:dyDescent="0.2">
      <c r="A330" s="22" t="s">
        <v>162</v>
      </c>
    </row>
    <row r="331" spans="1:1" outlineLevel="1" x14ac:dyDescent="0.2"/>
    <row r="332" spans="1:1" outlineLevel="1" x14ac:dyDescent="0.2"/>
    <row r="333" spans="1:1" outlineLevel="1" x14ac:dyDescent="0.2"/>
    <row r="334" spans="1:1" outlineLevel="1" x14ac:dyDescent="0.2"/>
    <row r="335" spans="1:1" outlineLevel="1" x14ac:dyDescent="0.2"/>
    <row r="336" spans="1:1" outlineLevel="1" x14ac:dyDescent="0.2"/>
    <row r="337" spans="1:1" outlineLevel="1" x14ac:dyDescent="0.2"/>
    <row r="338" spans="1:1" outlineLevel="1" x14ac:dyDescent="0.2"/>
    <row r="339" spans="1:1" outlineLevel="1" x14ac:dyDescent="0.2"/>
    <row r="340" spans="1:1" outlineLevel="1" x14ac:dyDescent="0.2"/>
    <row r="341" spans="1:1" outlineLevel="1" x14ac:dyDescent="0.2"/>
    <row r="342" spans="1:1" outlineLevel="1" x14ac:dyDescent="0.2"/>
    <row r="343" spans="1:1" outlineLevel="1" x14ac:dyDescent="0.2"/>
    <row r="344" spans="1:1" outlineLevel="1" x14ac:dyDescent="0.2"/>
    <row r="345" spans="1:1" outlineLevel="1" x14ac:dyDescent="0.2"/>
    <row r="346" spans="1:1" outlineLevel="1" x14ac:dyDescent="0.2"/>
    <row r="347" spans="1:1" outlineLevel="1" x14ac:dyDescent="0.2"/>
    <row r="348" spans="1:1" outlineLevel="1" x14ac:dyDescent="0.2"/>
    <row r="349" spans="1:1" outlineLevel="1" x14ac:dyDescent="0.2"/>
    <row r="350" spans="1:1" outlineLevel="1" x14ac:dyDescent="0.2"/>
    <row r="351" spans="1:1" outlineLevel="1" x14ac:dyDescent="0.2"/>
    <row r="352" spans="1:1" outlineLevel="1" x14ac:dyDescent="0.2">
      <c r="A352" s="22" t="s">
        <v>163</v>
      </c>
    </row>
    <row r="353" outlineLevel="1" x14ac:dyDescent="0.2"/>
    <row r="354" outlineLevel="1" x14ac:dyDescent="0.2"/>
    <row r="355" outlineLevel="1" x14ac:dyDescent="0.2"/>
    <row r="356" outlineLevel="1" x14ac:dyDescent="0.2"/>
    <row r="357" outlineLevel="1" x14ac:dyDescent="0.2"/>
    <row r="358" outlineLevel="1" x14ac:dyDescent="0.2"/>
    <row r="359" outlineLevel="1" x14ac:dyDescent="0.2"/>
    <row r="360" outlineLevel="1" x14ac:dyDescent="0.2"/>
    <row r="361" outlineLevel="1" x14ac:dyDescent="0.2"/>
    <row r="362" outlineLevel="1" x14ac:dyDescent="0.2"/>
    <row r="363" outlineLevel="1" x14ac:dyDescent="0.2"/>
    <row r="364" outlineLevel="1" x14ac:dyDescent="0.2"/>
    <row r="365" outlineLevel="1" x14ac:dyDescent="0.2"/>
    <row r="366" outlineLevel="1" x14ac:dyDescent="0.2"/>
    <row r="367" outlineLevel="1" x14ac:dyDescent="0.2"/>
    <row r="368" outlineLevel="1" x14ac:dyDescent="0.2"/>
    <row r="369" spans="1:1" outlineLevel="1" x14ac:dyDescent="0.2"/>
    <row r="370" spans="1:1" outlineLevel="1" x14ac:dyDescent="0.2"/>
    <row r="371" spans="1:1" outlineLevel="1" x14ac:dyDescent="0.2"/>
    <row r="372" spans="1:1" outlineLevel="1" x14ac:dyDescent="0.2"/>
    <row r="373" spans="1:1" outlineLevel="1" x14ac:dyDescent="0.2"/>
    <row r="374" spans="1:1" outlineLevel="1" x14ac:dyDescent="0.2">
      <c r="A374" s="22" t="s">
        <v>164</v>
      </c>
    </row>
    <row r="375" spans="1:1" outlineLevel="1" x14ac:dyDescent="0.2"/>
    <row r="376" spans="1:1" outlineLevel="1" x14ac:dyDescent="0.2"/>
    <row r="377" spans="1:1" outlineLevel="1" x14ac:dyDescent="0.2"/>
    <row r="378" spans="1:1" outlineLevel="1" x14ac:dyDescent="0.2"/>
    <row r="379" spans="1:1" outlineLevel="1" x14ac:dyDescent="0.2"/>
    <row r="380" spans="1:1" outlineLevel="1" x14ac:dyDescent="0.2"/>
    <row r="381" spans="1:1" outlineLevel="1" x14ac:dyDescent="0.2"/>
    <row r="382" spans="1:1" outlineLevel="1" x14ac:dyDescent="0.2"/>
    <row r="383" spans="1:1" outlineLevel="1" x14ac:dyDescent="0.2"/>
    <row r="384" spans="1:1" outlineLevel="1" x14ac:dyDescent="0.2"/>
    <row r="385" spans="1:1" outlineLevel="1" x14ac:dyDescent="0.2"/>
    <row r="386" spans="1:1" outlineLevel="1" x14ac:dyDescent="0.2"/>
    <row r="387" spans="1:1" outlineLevel="1" x14ac:dyDescent="0.2"/>
    <row r="388" spans="1:1" outlineLevel="1" x14ac:dyDescent="0.2"/>
    <row r="389" spans="1:1" outlineLevel="1" x14ac:dyDescent="0.2"/>
    <row r="390" spans="1:1" outlineLevel="1" x14ac:dyDescent="0.2"/>
    <row r="391" spans="1:1" outlineLevel="1" x14ac:dyDescent="0.2"/>
    <row r="392" spans="1:1" outlineLevel="1" x14ac:dyDescent="0.2"/>
    <row r="393" spans="1:1" outlineLevel="1" x14ac:dyDescent="0.2"/>
    <row r="394" spans="1:1" outlineLevel="1" x14ac:dyDescent="0.2"/>
    <row r="395" spans="1:1" outlineLevel="1" x14ac:dyDescent="0.2"/>
    <row r="396" spans="1:1" outlineLevel="1" x14ac:dyDescent="0.2">
      <c r="A396" s="22" t="s">
        <v>165</v>
      </c>
    </row>
    <row r="397" spans="1:1" outlineLevel="1" x14ac:dyDescent="0.2"/>
    <row r="398" spans="1:1" outlineLevel="1" x14ac:dyDescent="0.2"/>
    <row r="399" spans="1:1" outlineLevel="1" x14ac:dyDescent="0.2"/>
    <row r="400" spans="1:1" outlineLevel="1" x14ac:dyDescent="0.2"/>
    <row r="401" outlineLevel="1" x14ac:dyDescent="0.2"/>
    <row r="402" outlineLevel="1" x14ac:dyDescent="0.2"/>
    <row r="403" outlineLevel="1" x14ac:dyDescent="0.2"/>
    <row r="404" outlineLevel="1" x14ac:dyDescent="0.2"/>
    <row r="405" outlineLevel="1" x14ac:dyDescent="0.2"/>
    <row r="406" outlineLevel="1" x14ac:dyDescent="0.2"/>
    <row r="407" outlineLevel="1" x14ac:dyDescent="0.2"/>
    <row r="408" outlineLevel="1" x14ac:dyDescent="0.2"/>
    <row r="409" outlineLevel="1" x14ac:dyDescent="0.2"/>
    <row r="410" outlineLevel="1" x14ac:dyDescent="0.2"/>
    <row r="411" outlineLevel="1" x14ac:dyDescent="0.2"/>
    <row r="412" outlineLevel="1" x14ac:dyDescent="0.2"/>
    <row r="413" outlineLevel="1" x14ac:dyDescent="0.2"/>
    <row r="414" outlineLevel="1" x14ac:dyDescent="0.2"/>
    <row r="415" outlineLevel="1" x14ac:dyDescent="0.2"/>
    <row r="416" outlineLevel="1" x14ac:dyDescent="0.2"/>
    <row r="417" spans="1:1" outlineLevel="1" x14ac:dyDescent="0.2"/>
    <row r="418" spans="1:1" outlineLevel="1" x14ac:dyDescent="0.2">
      <c r="A418" s="22" t="s">
        <v>166</v>
      </c>
    </row>
    <row r="419" spans="1:1" outlineLevel="1" x14ac:dyDescent="0.2"/>
    <row r="420" spans="1:1" outlineLevel="1" x14ac:dyDescent="0.2"/>
    <row r="421" spans="1:1" outlineLevel="1" x14ac:dyDescent="0.2"/>
    <row r="422" spans="1:1" outlineLevel="1" x14ac:dyDescent="0.2"/>
    <row r="423" spans="1:1" outlineLevel="1" x14ac:dyDescent="0.2"/>
    <row r="424" spans="1:1" outlineLevel="1" x14ac:dyDescent="0.2"/>
    <row r="425" spans="1:1" outlineLevel="1" x14ac:dyDescent="0.2"/>
    <row r="426" spans="1:1" outlineLevel="1" x14ac:dyDescent="0.2"/>
    <row r="427" spans="1:1" outlineLevel="1" x14ac:dyDescent="0.2"/>
    <row r="428" spans="1:1" outlineLevel="1" x14ac:dyDescent="0.2"/>
    <row r="429" spans="1:1" outlineLevel="1" x14ac:dyDescent="0.2"/>
    <row r="430" spans="1:1" outlineLevel="1" x14ac:dyDescent="0.2"/>
    <row r="431" spans="1:1" outlineLevel="1" x14ac:dyDescent="0.2"/>
    <row r="432" spans="1:1" outlineLevel="1" x14ac:dyDescent="0.2"/>
    <row r="433" spans="1:1" outlineLevel="1" x14ac:dyDescent="0.2"/>
    <row r="434" spans="1:1" outlineLevel="1" x14ac:dyDescent="0.2"/>
    <row r="435" spans="1:1" outlineLevel="1" x14ac:dyDescent="0.2"/>
    <row r="436" spans="1:1" outlineLevel="1" x14ac:dyDescent="0.2"/>
    <row r="437" spans="1:1" outlineLevel="1" x14ac:dyDescent="0.2"/>
    <row r="438" spans="1:1" outlineLevel="1" x14ac:dyDescent="0.2"/>
    <row r="439" spans="1:1" outlineLevel="1" x14ac:dyDescent="0.2"/>
    <row r="440" spans="1:1" outlineLevel="1" x14ac:dyDescent="0.2">
      <c r="A440" s="22" t="s">
        <v>167</v>
      </c>
    </row>
    <row r="441" spans="1:1" outlineLevel="1" x14ac:dyDescent="0.2"/>
    <row r="442" spans="1:1" outlineLevel="1" x14ac:dyDescent="0.2"/>
    <row r="443" spans="1:1" outlineLevel="1" x14ac:dyDescent="0.2"/>
    <row r="444" spans="1:1" outlineLevel="1" x14ac:dyDescent="0.2"/>
    <row r="445" spans="1:1" outlineLevel="1" x14ac:dyDescent="0.2"/>
    <row r="446" spans="1:1" outlineLevel="1" x14ac:dyDescent="0.2"/>
    <row r="447" spans="1:1" outlineLevel="1" x14ac:dyDescent="0.2"/>
    <row r="448" spans="1:1" outlineLevel="1" x14ac:dyDescent="0.2"/>
    <row r="449" spans="1:1" outlineLevel="1" x14ac:dyDescent="0.2"/>
    <row r="450" spans="1:1" outlineLevel="1" x14ac:dyDescent="0.2"/>
    <row r="451" spans="1:1" outlineLevel="1" x14ac:dyDescent="0.2"/>
    <row r="452" spans="1:1" outlineLevel="1" x14ac:dyDescent="0.2"/>
    <row r="453" spans="1:1" outlineLevel="1" x14ac:dyDescent="0.2"/>
    <row r="454" spans="1:1" outlineLevel="1" x14ac:dyDescent="0.2"/>
    <row r="455" spans="1:1" outlineLevel="1" x14ac:dyDescent="0.2"/>
    <row r="456" spans="1:1" outlineLevel="1" x14ac:dyDescent="0.2"/>
    <row r="457" spans="1:1" outlineLevel="1" x14ac:dyDescent="0.2"/>
    <row r="458" spans="1:1" outlineLevel="1" x14ac:dyDescent="0.2"/>
    <row r="459" spans="1:1" outlineLevel="1" x14ac:dyDescent="0.2"/>
    <row r="460" spans="1:1" outlineLevel="1" x14ac:dyDescent="0.2"/>
    <row r="461" spans="1:1" outlineLevel="1" x14ac:dyDescent="0.2"/>
    <row r="462" spans="1:1" outlineLevel="1" x14ac:dyDescent="0.2">
      <c r="A462" s="22" t="s">
        <v>168</v>
      </c>
    </row>
    <row r="463" spans="1:1" outlineLevel="1" x14ac:dyDescent="0.2"/>
    <row r="464" spans="1:1" outlineLevel="1" x14ac:dyDescent="0.2"/>
    <row r="465" outlineLevel="1" x14ac:dyDescent="0.2"/>
    <row r="466" outlineLevel="1" x14ac:dyDescent="0.2"/>
    <row r="467" outlineLevel="1" x14ac:dyDescent="0.2"/>
    <row r="468" outlineLevel="1" x14ac:dyDescent="0.2"/>
    <row r="469" outlineLevel="1" x14ac:dyDescent="0.2"/>
    <row r="470" outlineLevel="1" x14ac:dyDescent="0.2"/>
    <row r="471" outlineLevel="1" x14ac:dyDescent="0.2"/>
    <row r="472" outlineLevel="1" x14ac:dyDescent="0.2"/>
    <row r="473" outlineLevel="1" x14ac:dyDescent="0.2"/>
    <row r="474" outlineLevel="1" x14ac:dyDescent="0.2"/>
    <row r="475" outlineLevel="1" x14ac:dyDescent="0.2"/>
    <row r="476" outlineLevel="1" x14ac:dyDescent="0.2"/>
    <row r="477" outlineLevel="1" x14ac:dyDescent="0.2"/>
    <row r="478" outlineLevel="1" x14ac:dyDescent="0.2"/>
    <row r="479" outlineLevel="1" x14ac:dyDescent="0.2"/>
    <row r="480" outlineLevel="1" x14ac:dyDescent="0.2"/>
    <row r="481" spans="1:1" outlineLevel="1" x14ac:dyDescent="0.2"/>
    <row r="482" spans="1:1" outlineLevel="1" x14ac:dyDescent="0.2"/>
    <row r="483" spans="1:1" outlineLevel="1" x14ac:dyDescent="0.2"/>
    <row r="484" spans="1:1" outlineLevel="1" x14ac:dyDescent="0.2">
      <c r="A484" s="22" t="s">
        <v>169</v>
      </c>
    </row>
    <row r="485" spans="1:1" outlineLevel="1" x14ac:dyDescent="0.2"/>
    <row r="486" spans="1:1" outlineLevel="1" x14ac:dyDescent="0.2"/>
    <row r="487" spans="1:1" outlineLevel="1" x14ac:dyDescent="0.2"/>
    <row r="488" spans="1:1" outlineLevel="1" x14ac:dyDescent="0.2"/>
    <row r="489" spans="1:1" outlineLevel="1" x14ac:dyDescent="0.2"/>
    <row r="490" spans="1:1" outlineLevel="1" x14ac:dyDescent="0.2"/>
    <row r="491" spans="1:1" outlineLevel="1" x14ac:dyDescent="0.2"/>
    <row r="492" spans="1:1" outlineLevel="1" x14ac:dyDescent="0.2"/>
    <row r="493" spans="1:1" outlineLevel="1" x14ac:dyDescent="0.2"/>
    <row r="494" spans="1:1" outlineLevel="1" x14ac:dyDescent="0.2"/>
    <row r="495" spans="1:1" outlineLevel="1" x14ac:dyDescent="0.2"/>
    <row r="496" spans="1:1" outlineLevel="1" x14ac:dyDescent="0.2"/>
    <row r="497" spans="1:8" outlineLevel="1" x14ac:dyDescent="0.2"/>
    <row r="498" spans="1:8" outlineLevel="1" x14ac:dyDescent="0.2"/>
    <row r="499" spans="1:8" outlineLevel="1" x14ac:dyDescent="0.2"/>
    <row r="500" spans="1:8" outlineLevel="1" x14ac:dyDescent="0.2"/>
    <row r="501" spans="1:8" outlineLevel="1" x14ac:dyDescent="0.2"/>
    <row r="502" spans="1:8" outlineLevel="1" x14ac:dyDescent="0.2"/>
    <row r="503" spans="1:8" outlineLevel="1" x14ac:dyDescent="0.2"/>
    <row r="504" spans="1:8" outlineLevel="1" x14ac:dyDescent="0.2"/>
    <row r="505" spans="1:8" outlineLevel="1" x14ac:dyDescent="0.2"/>
    <row r="506" spans="1:8" x14ac:dyDescent="0.2">
      <c r="A506" s="33"/>
    </row>
    <row r="507" spans="1:8" x14ac:dyDescent="0.2">
      <c r="A507" s="6" t="s">
        <v>246</v>
      </c>
    </row>
    <row r="508" spans="1:8" ht="10.8" outlineLevel="1" thickBot="1" x14ac:dyDescent="0.25">
      <c r="A508" s="14" t="s">
        <v>171</v>
      </c>
      <c r="B508" s="14" t="s">
        <v>172</v>
      </c>
      <c r="C508" s="14" t="s">
        <v>173</v>
      </c>
      <c r="D508" s="14" t="s">
        <v>111</v>
      </c>
      <c r="E508" s="14" t="s">
        <v>174</v>
      </c>
      <c r="F508" s="14" t="s">
        <v>175</v>
      </c>
      <c r="G508" s="14" t="s">
        <v>176</v>
      </c>
      <c r="H508" s="14" t="s">
        <v>177</v>
      </c>
    </row>
    <row r="509" spans="1:8" outlineLevel="1" x14ac:dyDescent="0.2">
      <c r="A509" s="10">
        <v>1</v>
      </c>
      <c r="B509" s="9">
        <v>9.5728979790730708</v>
      </c>
      <c r="C509" s="9">
        <v>9.4541548412499807</v>
      </c>
      <c r="D509" s="9">
        <f t="shared" ref="D509:D572" si="4">B509 - C509</f>
        <v>0.11874313782309009</v>
      </c>
      <c r="E509" s="1">
        <f t="shared" ref="E509:E572" si="5">D509 /0.0615150531731231</f>
        <v>1.9303102524988283</v>
      </c>
      <c r="F509" s="1">
        <f t="shared" ref="F509:F572" si="6">ABS(E509)</f>
        <v>1.9303102524988283</v>
      </c>
      <c r="G509" s="1">
        <v>8.5873690108796447E-2</v>
      </c>
      <c r="H509" s="1">
        <f>(F509^2/3)*(G509/(1-G509)^2)</f>
        <v>0.12763820500525694</v>
      </c>
    </row>
    <row r="510" spans="1:8" outlineLevel="1" x14ac:dyDescent="0.2">
      <c r="A510" s="10">
        <v>2</v>
      </c>
      <c r="B510" s="9">
        <v>9.3022858064595422</v>
      </c>
      <c r="C510" s="9">
        <v>9.2683991369323344</v>
      </c>
      <c r="D510" s="9">
        <f t="shared" si="4"/>
        <v>3.3886669527207758E-2</v>
      </c>
      <c r="E510" s="1">
        <f t="shared" si="5"/>
        <v>0.55086792222774794</v>
      </c>
      <c r="F510" s="1">
        <f t="shared" si="6"/>
        <v>0.55086792222774794</v>
      </c>
      <c r="G510" s="1">
        <v>4.7828879221037839E-2</v>
      </c>
      <c r="H510" s="1">
        <f t="shared" ref="H510:H573" si="7">(F510^2/3)*(G510/(1-G510)^2)</f>
        <v>5.3362222093202146E-3</v>
      </c>
    </row>
    <row r="511" spans="1:8" outlineLevel="1" x14ac:dyDescent="0.2">
      <c r="A511" s="10">
        <v>3</v>
      </c>
      <c r="B511" s="9">
        <v>9.2301429992723616</v>
      </c>
      <c r="C511" s="9">
        <v>9.2610397295636186</v>
      </c>
      <c r="D511" s="9">
        <f t="shared" si="4"/>
        <v>-3.0896730291257057E-2</v>
      </c>
      <c r="E511" s="1">
        <f t="shared" si="5"/>
        <v>-0.50226292098462055</v>
      </c>
      <c r="F511" s="1">
        <f t="shared" si="6"/>
        <v>0.50226292098462055</v>
      </c>
      <c r="G511" s="1">
        <v>6.373363236823873E-2</v>
      </c>
      <c r="H511" s="1">
        <f t="shared" si="7"/>
        <v>6.113794067513746E-3</v>
      </c>
    </row>
    <row r="512" spans="1:8" outlineLevel="1" x14ac:dyDescent="0.2">
      <c r="A512" s="10">
        <v>4</v>
      </c>
      <c r="B512" s="9">
        <v>9.4757768354806444</v>
      </c>
      <c r="C512" s="9">
        <v>9.4505807174198644</v>
      </c>
      <c r="D512" s="9">
        <f t="shared" si="4"/>
        <v>2.5196118060780037E-2</v>
      </c>
      <c r="E512" s="1">
        <f t="shared" si="5"/>
        <v>0.40959272179884287</v>
      </c>
      <c r="F512" s="1">
        <f t="shared" si="6"/>
        <v>0.40959272179884287</v>
      </c>
      <c r="G512" s="1">
        <v>0.10711948299914947</v>
      </c>
      <c r="H512" s="1">
        <f t="shared" si="7"/>
        <v>7.5138925766933861E-3</v>
      </c>
    </row>
    <row r="513" spans="1:8" outlineLevel="1" x14ac:dyDescent="0.2">
      <c r="A513" s="10">
        <v>5</v>
      </c>
      <c r="B513" s="9">
        <v>9.6293796001114647</v>
      </c>
      <c r="C513" s="9">
        <v>9.7453271755452739</v>
      </c>
      <c r="D513" s="9">
        <f t="shared" si="4"/>
        <v>-0.11594757543380929</v>
      </c>
      <c r="E513" s="1">
        <f t="shared" si="5"/>
        <v>-1.8848650769673498</v>
      </c>
      <c r="F513" s="1">
        <f t="shared" si="6"/>
        <v>1.8848650769673498</v>
      </c>
      <c r="G513" s="1">
        <v>6.2982025870706226E-2</v>
      </c>
      <c r="H513" s="1">
        <f t="shared" si="7"/>
        <v>8.4949350653936245E-2</v>
      </c>
    </row>
    <row r="514" spans="1:8" outlineLevel="1" x14ac:dyDescent="0.2">
      <c r="A514" s="10">
        <v>6</v>
      </c>
      <c r="B514" s="9">
        <v>9.3585017229567029</v>
      </c>
      <c r="C514" s="9">
        <v>9.3877576329539334</v>
      </c>
      <c r="D514" s="9">
        <f t="shared" si="4"/>
        <v>-2.9255909997230489E-2</v>
      </c>
      <c r="E514" s="1">
        <f t="shared" si="5"/>
        <v>-0.47558944499153677</v>
      </c>
      <c r="F514" s="1">
        <f t="shared" si="6"/>
        <v>0.47558944499153677</v>
      </c>
      <c r="G514" s="1">
        <v>6.6956992061465978E-2</v>
      </c>
      <c r="H514" s="1">
        <f t="shared" si="7"/>
        <v>5.7987684904968091E-3</v>
      </c>
    </row>
    <row r="515" spans="1:8" outlineLevel="1" x14ac:dyDescent="0.2">
      <c r="A515" s="10">
        <v>7</v>
      </c>
      <c r="B515" s="9">
        <v>9.2417285678175549</v>
      </c>
      <c r="C515" s="9">
        <v>9.2849840049177388</v>
      </c>
      <c r="D515" s="9">
        <f t="shared" si="4"/>
        <v>-4.3255437100183869E-2</v>
      </c>
      <c r="E515" s="1">
        <f t="shared" si="5"/>
        <v>-0.703168328221211</v>
      </c>
      <c r="F515" s="1">
        <f t="shared" si="6"/>
        <v>0.703168328221211</v>
      </c>
      <c r="G515" s="1">
        <v>4.6293396611714777E-2</v>
      </c>
      <c r="H515" s="1">
        <f t="shared" si="7"/>
        <v>8.3885484092991944E-3</v>
      </c>
    </row>
    <row r="516" spans="1:8" outlineLevel="1" x14ac:dyDescent="0.2">
      <c r="A516" s="10">
        <v>8</v>
      </c>
      <c r="B516" s="9">
        <v>9.1310081618394836</v>
      </c>
      <c r="C516" s="9">
        <v>9.113791980947239</v>
      </c>
      <c r="D516" s="9">
        <f t="shared" si="4"/>
        <v>1.7216180892244637E-2</v>
      </c>
      <c r="E516" s="1">
        <f t="shared" si="5"/>
        <v>0.27986939788205628</v>
      </c>
      <c r="F516" s="1">
        <f t="shared" si="6"/>
        <v>0.27986939788205628</v>
      </c>
      <c r="G516" s="1">
        <v>4.3045859599394248E-2</v>
      </c>
      <c r="H516" s="1">
        <f t="shared" si="7"/>
        <v>1.2272660074110035E-3</v>
      </c>
    </row>
    <row r="517" spans="1:8" outlineLevel="1" x14ac:dyDescent="0.2">
      <c r="A517" s="10">
        <v>9</v>
      </c>
      <c r="B517" s="9">
        <v>9.0391961157723539</v>
      </c>
      <c r="C517" s="9">
        <v>9.0029327015172811</v>
      </c>
      <c r="D517" s="9">
        <f t="shared" si="4"/>
        <v>3.6263414255072846E-2</v>
      </c>
      <c r="E517" s="1">
        <f t="shared" si="5"/>
        <v>0.58950472095043083</v>
      </c>
      <c r="F517" s="1">
        <f t="shared" si="6"/>
        <v>0.58950472095043083</v>
      </c>
      <c r="G517" s="1">
        <v>7.6077484512432431E-2</v>
      </c>
      <c r="H517" s="1">
        <f t="shared" si="7"/>
        <v>1.0323771008780264E-2</v>
      </c>
    </row>
    <row r="518" spans="1:8" outlineLevel="1" x14ac:dyDescent="0.2">
      <c r="A518" s="10">
        <v>10</v>
      </c>
      <c r="B518" s="9">
        <v>10.106987219953758</v>
      </c>
      <c r="C518" s="9">
        <v>10.066924615706819</v>
      </c>
      <c r="D518" s="9">
        <f t="shared" si="4"/>
        <v>4.0062604246939415E-2</v>
      </c>
      <c r="E518" s="1">
        <f t="shared" si="5"/>
        <v>0.65126505107929256</v>
      </c>
      <c r="F518" s="1">
        <f t="shared" si="6"/>
        <v>0.65126505107929256</v>
      </c>
      <c r="G518" s="1">
        <v>6.7108707007931562E-2</v>
      </c>
      <c r="H518" s="1">
        <f t="shared" si="7"/>
        <v>1.090212315335966E-2</v>
      </c>
    </row>
    <row r="519" spans="1:8" outlineLevel="1" x14ac:dyDescent="0.2">
      <c r="A519" s="10">
        <v>11</v>
      </c>
      <c r="B519" s="9">
        <v>9.0893020435991261</v>
      </c>
      <c r="C519" s="9">
        <v>9.0839600772547158</v>
      </c>
      <c r="D519" s="15">
        <f t="shared" si="4"/>
        <v>5.3419663444103094E-3</v>
      </c>
      <c r="E519" s="1">
        <f t="shared" si="5"/>
        <v>8.6839985806015679E-2</v>
      </c>
      <c r="F519" s="1">
        <f t="shared" si="6"/>
        <v>8.6839985806015679E-2</v>
      </c>
      <c r="G519" s="1">
        <v>4.482113619612229E-2</v>
      </c>
      <c r="H519" s="1">
        <f t="shared" si="7"/>
        <v>1.2348997045992773E-4</v>
      </c>
    </row>
    <row r="520" spans="1:8" outlineLevel="1" x14ac:dyDescent="0.2">
      <c r="A520" s="10">
        <v>12</v>
      </c>
      <c r="B520" s="9">
        <v>10.232247266827603</v>
      </c>
      <c r="C520" s="9">
        <v>10.200021167514691</v>
      </c>
      <c r="D520" s="9">
        <f t="shared" si="4"/>
        <v>3.2226099312911316E-2</v>
      </c>
      <c r="E520" s="1">
        <f t="shared" si="5"/>
        <v>0.52387338790420501</v>
      </c>
      <c r="F520" s="1">
        <f t="shared" si="6"/>
        <v>0.52387338790420501</v>
      </c>
      <c r="G520" s="1">
        <v>5.3200504464876258E-2</v>
      </c>
      <c r="H520" s="1">
        <f t="shared" si="7"/>
        <v>5.429141174568641E-3</v>
      </c>
    </row>
    <row r="521" spans="1:8" outlineLevel="1" x14ac:dyDescent="0.2">
      <c r="A521" s="10">
        <v>13</v>
      </c>
      <c r="B521" s="9">
        <v>9.883386880829125</v>
      </c>
      <c r="C521" s="9">
        <v>9.820255766159331</v>
      </c>
      <c r="D521" s="9">
        <f t="shared" si="4"/>
        <v>6.3131114669793931E-2</v>
      </c>
      <c r="E521" s="1">
        <f t="shared" si="5"/>
        <v>1.0262709924369684</v>
      </c>
      <c r="F521" s="1">
        <f t="shared" si="6"/>
        <v>1.0262709924369684</v>
      </c>
      <c r="G521" s="1">
        <v>4.4920681091260239E-2</v>
      </c>
      <c r="H521" s="1">
        <f t="shared" si="7"/>
        <v>1.72890170710948E-2</v>
      </c>
    </row>
    <row r="522" spans="1:8" outlineLevel="1" x14ac:dyDescent="0.2">
      <c r="A522" s="10">
        <v>14</v>
      </c>
      <c r="B522" s="9">
        <v>9.5353182291716614</v>
      </c>
      <c r="C522" s="9">
        <v>9.5728619342093566</v>
      </c>
      <c r="D522" s="9">
        <f t="shared" si="4"/>
        <v>-3.7543705037695219E-2</v>
      </c>
      <c r="E522" s="1">
        <f t="shared" si="5"/>
        <v>-0.61031736300438832</v>
      </c>
      <c r="F522" s="1">
        <f t="shared" si="6"/>
        <v>0.61031736300438832</v>
      </c>
      <c r="G522" s="1">
        <v>0.10578702476271891</v>
      </c>
      <c r="H522" s="1">
        <f t="shared" si="7"/>
        <v>1.6426334577068307E-2</v>
      </c>
    </row>
    <row r="523" spans="1:8" outlineLevel="1" x14ac:dyDescent="0.2">
      <c r="A523" s="10">
        <v>15</v>
      </c>
      <c r="B523" s="9">
        <v>8.896998552743824</v>
      </c>
      <c r="C523" s="9">
        <v>8.8173251045649668</v>
      </c>
      <c r="D523" s="9">
        <f t="shared" si="4"/>
        <v>7.9673448178857242E-2</v>
      </c>
      <c r="E523" s="1">
        <f t="shared" si="5"/>
        <v>1.2951862035237227</v>
      </c>
      <c r="F523" s="1">
        <f t="shared" si="6"/>
        <v>1.2951862035237227</v>
      </c>
      <c r="G523" s="1">
        <v>0.11064179647384809</v>
      </c>
      <c r="H523" s="1">
        <f t="shared" si="7"/>
        <v>7.8218404408203546E-2</v>
      </c>
    </row>
    <row r="524" spans="1:8" outlineLevel="1" x14ac:dyDescent="0.2">
      <c r="A524" s="10">
        <v>16</v>
      </c>
      <c r="B524" s="9">
        <v>9.2921719402226142</v>
      </c>
      <c r="C524" s="9">
        <v>9.2818180053756763</v>
      </c>
      <c r="D524" s="9">
        <f t="shared" si="4"/>
        <v>1.0353934846937918E-2</v>
      </c>
      <c r="E524" s="1">
        <f t="shared" si="5"/>
        <v>0.16831546609898268</v>
      </c>
      <c r="F524" s="1">
        <f t="shared" si="6"/>
        <v>0.16831546609898268</v>
      </c>
      <c r="G524" s="1">
        <v>4.8234350307873444E-2</v>
      </c>
      <c r="H524" s="1">
        <f t="shared" si="7"/>
        <v>5.0283230714477515E-4</v>
      </c>
    </row>
    <row r="525" spans="1:8" outlineLevel="1" x14ac:dyDescent="0.2">
      <c r="A525" s="10">
        <v>17</v>
      </c>
      <c r="B525" s="9">
        <v>9.6709247793054267</v>
      </c>
      <c r="C525" s="9">
        <v>9.6801166594528372</v>
      </c>
      <c r="D525" s="15">
        <f t="shared" si="4"/>
        <v>-9.1918801474104583E-3</v>
      </c>
      <c r="E525" s="1">
        <f t="shared" si="5"/>
        <v>-0.14942489152275554</v>
      </c>
      <c r="F525" s="1">
        <f t="shared" si="6"/>
        <v>0.14942489152275554</v>
      </c>
      <c r="G525" s="1">
        <v>9.58507728988095E-2</v>
      </c>
      <c r="H525" s="1">
        <f t="shared" si="7"/>
        <v>8.7264987768093647E-4</v>
      </c>
    </row>
    <row r="526" spans="1:8" outlineLevel="1" x14ac:dyDescent="0.2">
      <c r="A526" s="10">
        <v>18</v>
      </c>
      <c r="B526" s="9">
        <v>9.635479667759963</v>
      </c>
      <c r="C526" s="9">
        <v>9.7554887878677583</v>
      </c>
      <c r="D526" s="9">
        <f t="shared" si="4"/>
        <v>-0.1200091201077953</v>
      </c>
      <c r="E526" s="1">
        <f t="shared" si="5"/>
        <v>-1.9508902929832659</v>
      </c>
      <c r="F526" s="1">
        <f t="shared" si="6"/>
        <v>1.9508902929832659</v>
      </c>
      <c r="G526" s="1">
        <v>6.2375329343012459E-2</v>
      </c>
      <c r="H526" s="1">
        <f t="shared" si="7"/>
        <v>9.0011757357472411E-2</v>
      </c>
    </row>
    <row r="527" spans="1:8" outlineLevel="1" x14ac:dyDescent="0.2">
      <c r="A527" s="10">
        <v>19</v>
      </c>
      <c r="B527" s="9">
        <v>9.5836954261661127</v>
      </c>
      <c r="C527" s="9">
        <v>9.4714241673129358</v>
      </c>
      <c r="D527" s="9">
        <f t="shared" si="4"/>
        <v>0.1122712588531769</v>
      </c>
      <c r="E527" s="1">
        <f t="shared" si="5"/>
        <v>1.8251021995739733</v>
      </c>
      <c r="F527" s="1">
        <f t="shared" si="6"/>
        <v>1.8251021995739733</v>
      </c>
      <c r="G527" s="1">
        <v>9.6693855050143579E-2</v>
      </c>
      <c r="H527" s="1">
        <f t="shared" si="7"/>
        <v>0.13157763265867028</v>
      </c>
    </row>
    <row r="528" spans="1:8" outlineLevel="1" x14ac:dyDescent="0.2">
      <c r="A528" s="10">
        <v>20</v>
      </c>
      <c r="B528" s="9">
        <v>8.9895546637639292</v>
      </c>
      <c r="C528" s="9">
        <v>8.9152402973316267</v>
      </c>
      <c r="D528" s="9">
        <f t="shared" si="4"/>
        <v>7.4314366432302492E-2</v>
      </c>
      <c r="E528" s="1">
        <f t="shared" si="5"/>
        <v>1.2080679865976547</v>
      </c>
      <c r="F528" s="1">
        <f t="shared" si="6"/>
        <v>1.2080679865976547</v>
      </c>
      <c r="G528" s="1">
        <v>4.0020445486490433E-2</v>
      </c>
      <c r="H528" s="1">
        <f t="shared" si="7"/>
        <v>2.1126105700585863E-2</v>
      </c>
    </row>
    <row r="529" spans="1:8" outlineLevel="1" x14ac:dyDescent="0.2">
      <c r="A529" s="10">
        <v>21</v>
      </c>
      <c r="B529" s="9">
        <v>10.031000872835088</v>
      </c>
      <c r="C529" s="9">
        <v>10.009984245824741</v>
      </c>
      <c r="D529" s="9">
        <f t="shared" si="4"/>
        <v>2.1016627010347122E-2</v>
      </c>
      <c r="E529" s="1">
        <f t="shared" si="5"/>
        <v>0.34165014782966358</v>
      </c>
      <c r="F529" s="1">
        <f t="shared" si="6"/>
        <v>0.34165014782966358</v>
      </c>
      <c r="G529" s="1">
        <v>5.0260568300623767E-2</v>
      </c>
      <c r="H529" s="1">
        <f t="shared" si="7"/>
        <v>2.1680057360148196E-3</v>
      </c>
    </row>
    <row r="530" spans="1:8" outlineLevel="1" x14ac:dyDescent="0.2">
      <c r="A530" s="10">
        <v>22</v>
      </c>
      <c r="B530" s="9">
        <v>8.9895546637639292</v>
      </c>
      <c r="C530" s="9">
        <v>8.9152402973316267</v>
      </c>
      <c r="D530" s="9">
        <f t="shared" si="4"/>
        <v>7.4314366432302492E-2</v>
      </c>
      <c r="E530" s="1">
        <f t="shared" si="5"/>
        <v>1.2080679865976547</v>
      </c>
      <c r="F530" s="1">
        <f t="shared" si="6"/>
        <v>1.2080679865976547</v>
      </c>
      <c r="G530" s="1">
        <v>4.0020445486490433E-2</v>
      </c>
      <c r="H530" s="1">
        <f t="shared" si="7"/>
        <v>2.1126105700585863E-2</v>
      </c>
    </row>
    <row r="531" spans="1:8" outlineLevel="1" x14ac:dyDescent="0.2">
      <c r="A531" s="10">
        <v>23</v>
      </c>
      <c r="B531" s="9">
        <v>10.460700455855241</v>
      </c>
      <c r="C531" s="9">
        <v>10.477358478919049</v>
      </c>
      <c r="D531" s="9">
        <f t="shared" si="4"/>
        <v>-1.6658023063808258E-2</v>
      </c>
      <c r="E531" s="1">
        <f t="shared" si="5"/>
        <v>-0.27079588173202479</v>
      </c>
      <c r="F531" s="1">
        <f t="shared" si="6"/>
        <v>0.27079588173202479</v>
      </c>
      <c r="G531" s="1">
        <v>0.15835996382548234</v>
      </c>
      <c r="H531" s="1">
        <f t="shared" si="7"/>
        <v>5.4645635010026946E-3</v>
      </c>
    </row>
    <row r="532" spans="1:8" outlineLevel="1" x14ac:dyDescent="0.2">
      <c r="A532" s="10">
        <v>24</v>
      </c>
      <c r="B532" s="9">
        <v>10.044900305486452</v>
      </c>
      <c r="C532" s="9">
        <v>10.090919008666617</v>
      </c>
      <c r="D532" s="9">
        <f t="shared" si="4"/>
        <v>-4.6018703180164877E-2</v>
      </c>
      <c r="E532" s="1">
        <f t="shared" si="5"/>
        <v>-0.74808848901834613</v>
      </c>
      <c r="F532" s="1">
        <f t="shared" si="6"/>
        <v>0.74808848901834613</v>
      </c>
      <c r="G532" s="1">
        <v>5.5906743168942757E-2</v>
      </c>
      <c r="H532" s="1">
        <f t="shared" si="7"/>
        <v>1.1700895255051495E-2</v>
      </c>
    </row>
    <row r="533" spans="1:8" outlineLevel="1" x14ac:dyDescent="0.2">
      <c r="A533" s="10">
        <v>25</v>
      </c>
      <c r="B533" s="9">
        <v>9.3444341064568821</v>
      </c>
      <c r="C533" s="9">
        <v>9.3618179750990702</v>
      </c>
      <c r="D533" s="9">
        <f t="shared" si="4"/>
        <v>-1.7383868642188105E-2</v>
      </c>
      <c r="E533" s="1">
        <f t="shared" si="5"/>
        <v>-0.2825953607365716</v>
      </c>
      <c r="F533" s="1">
        <f t="shared" si="6"/>
        <v>0.2825953607365716</v>
      </c>
      <c r="G533" s="1">
        <v>4.164934906617257E-2</v>
      </c>
      <c r="H533" s="1">
        <f t="shared" si="7"/>
        <v>1.2071691688908719E-3</v>
      </c>
    </row>
    <row r="534" spans="1:8" outlineLevel="1" x14ac:dyDescent="0.2">
      <c r="A534" s="10">
        <v>26</v>
      </c>
      <c r="B534" s="9">
        <v>9.1577831212375074</v>
      </c>
      <c r="C534" s="9">
        <v>9.1803742302389502</v>
      </c>
      <c r="D534" s="9">
        <f t="shared" si="4"/>
        <v>-2.2591109001442788E-2</v>
      </c>
      <c r="E534" s="1">
        <f t="shared" si="5"/>
        <v>-0.36724521618902217</v>
      </c>
      <c r="F534" s="1">
        <f t="shared" si="6"/>
        <v>0.36724521618902217</v>
      </c>
      <c r="G534" s="1">
        <v>6.2429419939467885E-2</v>
      </c>
      <c r="H534" s="1">
        <f t="shared" si="7"/>
        <v>3.192805016812753E-3</v>
      </c>
    </row>
    <row r="535" spans="1:8" outlineLevel="1" x14ac:dyDescent="0.2">
      <c r="A535" s="10">
        <v>27</v>
      </c>
      <c r="B535" s="9">
        <v>9.301277366968284</v>
      </c>
      <c r="C535" s="9">
        <v>9.2938402721546396</v>
      </c>
      <c r="D535" s="15">
        <f t="shared" si="4"/>
        <v>7.4370948136444071E-3</v>
      </c>
      <c r="E535" s="1">
        <f t="shared" si="5"/>
        <v>0.12089877891699184</v>
      </c>
      <c r="F535" s="1">
        <f t="shared" si="6"/>
        <v>0.12089877891699184</v>
      </c>
      <c r="G535" s="1">
        <v>5.9997514999401494E-2</v>
      </c>
      <c r="H535" s="1">
        <f t="shared" si="7"/>
        <v>3.3082462876208961E-4</v>
      </c>
    </row>
    <row r="536" spans="1:8" outlineLevel="1" x14ac:dyDescent="0.2">
      <c r="A536" s="10">
        <v>28</v>
      </c>
      <c r="B536" s="9">
        <v>9.0994864618852986</v>
      </c>
      <c r="C536" s="9">
        <v>9.130841834795417</v>
      </c>
      <c r="D536" s="9">
        <f t="shared" si="4"/>
        <v>-3.1355372910118362E-2</v>
      </c>
      <c r="E536" s="1">
        <f t="shared" si="5"/>
        <v>-0.50971869961445504</v>
      </c>
      <c r="F536" s="1">
        <f t="shared" si="6"/>
        <v>0.50971869961445504</v>
      </c>
      <c r="G536" s="1">
        <v>4.7923513182797792E-2</v>
      </c>
      <c r="H536" s="1">
        <f t="shared" si="7"/>
        <v>4.57872801952873E-3</v>
      </c>
    </row>
    <row r="537" spans="1:8" outlineLevel="1" x14ac:dyDescent="0.2">
      <c r="A537" s="10">
        <v>29</v>
      </c>
      <c r="B537" s="9">
        <v>9.7246189275059631</v>
      </c>
      <c r="C537" s="9">
        <v>9.7324562049431869</v>
      </c>
      <c r="D537" s="15">
        <f t="shared" si="4"/>
        <v>-7.837277437223733E-3</v>
      </c>
      <c r="E537" s="1">
        <f t="shared" si="5"/>
        <v>-0.12740422112888564</v>
      </c>
      <c r="F537" s="1">
        <f t="shared" si="6"/>
        <v>0.12740422112888564</v>
      </c>
      <c r="G537" s="1">
        <v>4.5874882966902369E-2</v>
      </c>
      <c r="H537" s="1">
        <f t="shared" si="7"/>
        <v>2.7265325806800239E-4</v>
      </c>
    </row>
    <row r="538" spans="1:8" outlineLevel="1" x14ac:dyDescent="0.2">
      <c r="A538" s="10">
        <v>30</v>
      </c>
      <c r="B538" s="9">
        <v>10.494602007530922</v>
      </c>
      <c r="C538" s="9">
        <v>10.466579887481423</v>
      </c>
      <c r="D538" s="9">
        <f t="shared" si="4"/>
        <v>2.8022120049499222E-2</v>
      </c>
      <c r="E538" s="1">
        <f t="shared" si="5"/>
        <v>0.45553272904822145</v>
      </c>
      <c r="F538" s="1">
        <f t="shared" si="6"/>
        <v>0.45553272904822145</v>
      </c>
      <c r="G538" s="1">
        <v>0.11663150584507551</v>
      </c>
      <c r="H538" s="1">
        <f t="shared" si="7"/>
        <v>1.0338320403347949E-2</v>
      </c>
    </row>
    <row r="539" spans="1:8" outlineLevel="1" x14ac:dyDescent="0.2">
      <c r="A539" s="10">
        <v>31</v>
      </c>
      <c r="B539" s="9">
        <v>9.751675801946746</v>
      </c>
      <c r="C539" s="9">
        <v>9.7039800187215093</v>
      </c>
      <c r="D539" s="9">
        <f t="shared" si="4"/>
        <v>4.769578322523671E-2</v>
      </c>
      <c r="E539" s="1">
        <f t="shared" si="5"/>
        <v>0.77535141018256903</v>
      </c>
      <c r="F539" s="1">
        <f t="shared" si="6"/>
        <v>0.77535141018256903</v>
      </c>
      <c r="G539" s="1">
        <v>6.4439323771681753E-2</v>
      </c>
      <c r="H539" s="1">
        <f t="shared" si="7"/>
        <v>1.4753089039149247E-2</v>
      </c>
    </row>
    <row r="540" spans="1:8" outlineLevel="1" x14ac:dyDescent="0.2">
      <c r="A540" s="10">
        <v>32</v>
      </c>
      <c r="B540" s="9">
        <v>8.9987251137983453</v>
      </c>
      <c r="C540" s="9">
        <v>8.9688404700881392</v>
      </c>
      <c r="D540" s="9">
        <f t="shared" si="4"/>
        <v>2.9884643710206049E-2</v>
      </c>
      <c r="E540" s="1">
        <f t="shared" si="5"/>
        <v>0.48581025568003772</v>
      </c>
      <c r="F540" s="1">
        <f t="shared" si="6"/>
        <v>0.48581025568003772</v>
      </c>
      <c r="G540" s="1">
        <v>4.7932543669086711E-2</v>
      </c>
      <c r="H540" s="1">
        <f t="shared" si="7"/>
        <v>4.1601322663479736E-3</v>
      </c>
    </row>
    <row r="541" spans="1:8" outlineLevel="1" x14ac:dyDescent="0.2">
      <c r="A541" s="10">
        <v>33</v>
      </c>
      <c r="B541" s="9">
        <v>9.9353737413984504</v>
      </c>
      <c r="C541" s="9">
        <v>9.9282868849548329</v>
      </c>
      <c r="D541" s="15">
        <f t="shared" si="4"/>
        <v>7.0868564436175063E-3</v>
      </c>
      <c r="E541" s="1">
        <f t="shared" si="5"/>
        <v>0.11520523966179169</v>
      </c>
      <c r="F541" s="1">
        <f t="shared" si="6"/>
        <v>0.11520523966179169</v>
      </c>
      <c r="G541" s="1">
        <v>4.4824583526477391E-2</v>
      </c>
      <c r="H541" s="1">
        <f t="shared" si="7"/>
        <v>2.1735678370034294E-4</v>
      </c>
    </row>
    <row r="542" spans="1:8" outlineLevel="1" x14ac:dyDescent="0.2">
      <c r="A542" s="10">
        <v>34</v>
      </c>
      <c r="B542" s="9">
        <v>9.7270307643173162</v>
      </c>
      <c r="C542" s="9">
        <v>9.8008960680001387</v>
      </c>
      <c r="D542" s="9">
        <f t="shared" si="4"/>
        <v>-7.3865303682822514E-2</v>
      </c>
      <c r="E542" s="1">
        <f t="shared" si="5"/>
        <v>-1.2007679400835736</v>
      </c>
      <c r="F542" s="1">
        <f t="shared" si="6"/>
        <v>1.2007679400835736</v>
      </c>
      <c r="G542" s="1">
        <v>4.5902542682311809E-2</v>
      </c>
      <c r="H542" s="1">
        <f t="shared" si="7"/>
        <v>2.423528768398368E-2</v>
      </c>
    </row>
    <row r="543" spans="1:8" outlineLevel="1" x14ac:dyDescent="0.2">
      <c r="A543" s="10">
        <v>35</v>
      </c>
      <c r="B543" s="9">
        <v>9.5084303438479925</v>
      </c>
      <c r="C543" s="9">
        <v>9.5078892731457056</v>
      </c>
      <c r="D543" s="15">
        <f t="shared" si="4"/>
        <v>5.4107070228681664E-4</v>
      </c>
      <c r="E543" s="1">
        <f t="shared" si="5"/>
        <v>8.7957446897439888E-3</v>
      </c>
      <c r="F543" s="1">
        <f t="shared" si="6"/>
        <v>8.7957446897439888E-3</v>
      </c>
      <c r="G543" s="1">
        <v>4.6875561306886512E-2</v>
      </c>
      <c r="H543" s="1">
        <f t="shared" si="7"/>
        <v>1.3306726954374575E-6</v>
      </c>
    </row>
    <row r="544" spans="1:8" outlineLevel="1" x14ac:dyDescent="0.2">
      <c r="A544" s="10">
        <v>36</v>
      </c>
      <c r="B544" s="9">
        <v>9.4414520929395689</v>
      </c>
      <c r="C544" s="9">
        <v>9.2802656945154602</v>
      </c>
      <c r="D544" s="9">
        <f t="shared" si="4"/>
        <v>0.16118639842410865</v>
      </c>
      <c r="E544" s="1">
        <f t="shared" si="5"/>
        <v>2.6202756904148061</v>
      </c>
      <c r="F544" s="1">
        <f t="shared" si="6"/>
        <v>2.6202756904148061</v>
      </c>
      <c r="G544" s="1">
        <v>9.3160349159776348E-2</v>
      </c>
      <c r="H544" s="1">
        <f t="shared" si="7"/>
        <v>0.25926436355915017</v>
      </c>
    </row>
    <row r="545" spans="1:8" outlineLevel="1" x14ac:dyDescent="0.2">
      <c r="A545" s="10">
        <v>37</v>
      </c>
      <c r="B545" s="9">
        <v>9.282229777787709</v>
      </c>
      <c r="C545" s="9">
        <v>9.3137109288558726</v>
      </c>
      <c r="D545" s="9">
        <f t="shared" si="4"/>
        <v>-3.1481151068163626E-2</v>
      </c>
      <c r="E545" s="1">
        <f t="shared" si="5"/>
        <v>-0.51176337244748149</v>
      </c>
      <c r="F545" s="1">
        <f t="shared" si="6"/>
        <v>0.51176337244748149</v>
      </c>
      <c r="G545" s="1">
        <v>4.7305823265082612E-2</v>
      </c>
      <c r="H545" s="1">
        <f t="shared" si="7"/>
        <v>4.5501396740870725E-3</v>
      </c>
    </row>
    <row r="546" spans="1:8" outlineLevel="1" x14ac:dyDescent="0.2">
      <c r="A546" s="10">
        <v>38</v>
      </c>
      <c r="B546" s="9">
        <v>9.8309566438561298</v>
      </c>
      <c r="C546" s="9">
        <v>9.9695780758352637</v>
      </c>
      <c r="D546" s="9">
        <f t="shared" si="4"/>
        <v>-0.1386214319791339</v>
      </c>
      <c r="E546" s="1">
        <f t="shared" si="5"/>
        <v>-2.2534554524241197</v>
      </c>
      <c r="F546" s="1">
        <f t="shared" si="6"/>
        <v>2.2534554524241197</v>
      </c>
      <c r="G546" s="1">
        <v>8.9308022247845481E-2</v>
      </c>
      <c r="H546" s="1">
        <f t="shared" si="7"/>
        <v>0.18227375880397914</v>
      </c>
    </row>
    <row r="547" spans="1:8" outlineLevel="1" x14ac:dyDescent="0.2">
      <c r="A547" s="10">
        <v>39</v>
      </c>
      <c r="B547" s="9">
        <v>9.4157272017011326</v>
      </c>
      <c r="C547" s="9">
        <v>9.4517762320366234</v>
      </c>
      <c r="D547" s="9">
        <f t="shared" si="4"/>
        <v>-3.6049030335490784E-2</v>
      </c>
      <c r="E547" s="1">
        <f t="shared" si="5"/>
        <v>-0.58601965658775002</v>
      </c>
      <c r="F547" s="1">
        <f t="shared" si="6"/>
        <v>0.58601965658775002</v>
      </c>
      <c r="G547" s="1">
        <v>7.9335143988818232E-2</v>
      </c>
      <c r="H547" s="1">
        <f t="shared" si="7"/>
        <v>1.0714344247662896E-2</v>
      </c>
    </row>
    <row r="548" spans="1:8" outlineLevel="1" x14ac:dyDescent="0.2">
      <c r="A548" s="10">
        <v>40</v>
      </c>
      <c r="B548" s="9">
        <v>9.2315146072075898</v>
      </c>
      <c r="C548" s="9">
        <v>9.2141041116013049</v>
      </c>
      <c r="D548" s="9">
        <f t="shared" si="4"/>
        <v>1.7410495606284826E-2</v>
      </c>
      <c r="E548" s="1">
        <f t="shared" si="5"/>
        <v>0.28302821355426783</v>
      </c>
      <c r="F548" s="1">
        <f t="shared" si="6"/>
        <v>0.28302821355426783</v>
      </c>
      <c r="G548" s="1">
        <v>5.284933507168392E-2</v>
      </c>
      <c r="H548" s="1">
        <f t="shared" si="7"/>
        <v>1.5730393841386226E-3</v>
      </c>
    </row>
    <row r="549" spans="1:8" outlineLevel="1" x14ac:dyDescent="0.2">
      <c r="A549" s="10">
        <v>41</v>
      </c>
      <c r="B549" s="9">
        <v>9.5460980676595266</v>
      </c>
      <c r="C549" s="9">
        <v>9.6008561185090731</v>
      </c>
      <c r="D549" s="9">
        <f t="shared" si="4"/>
        <v>-5.4758050849546436E-2</v>
      </c>
      <c r="E549" s="1">
        <f t="shared" si="5"/>
        <v>-0.89015692948260505</v>
      </c>
      <c r="F549" s="1">
        <f t="shared" si="6"/>
        <v>0.89015692948260505</v>
      </c>
      <c r="G549" s="1">
        <v>9.2065862803330178E-2</v>
      </c>
      <c r="H549" s="1">
        <f t="shared" si="7"/>
        <v>2.9498629288931176E-2</v>
      </c>
    </row>
    <row r="550" spans="1:8" outlineLevel="1" x14ac:dyDescent="0.2">
      <c r="A550" s="10">
        <v>42</v>
      </c>
      <c r="B550" s="9">
        <v>9.3250261717009781</v>
      </c>
      <c r="C550" s="9">
        <v>9.3412241403631135</v>
      </c>
      <c r="D550" s="9">
        <f t="shared" si="4"/>
        <v>-1.6197968662135409E-2</v>
      </c>
      <c r="E550" s="1">
        <f t="shared" si="5"/>
        <v>-0.2633171529015691</v>
      </c>
      <c r="F550" s="1">
        <f t="shared" si="6"/>
        <v>0.2633171529015691</v>
      </c>
      <c r="G550" s="1">
        <v>5.8480308530291542E-2</v>
      </c>
      <c r="H550" s="1">
        <f t="shared" si="7"/>
        <v>1.5247122401785607E-3</v>
      </c>
    </row>
    <row r="551" spans="1:8" outlineLevel="1" x14ac:dyDescent="0.2">
      <c r="A551" s="10">
        <v>43</v>
      </c>
      <c r="B551" s="9">
        <v>9.664542626975372</v>
      </c>
      <c r="C551" s="9">
        <v>9.6038764195523942</v>
      </c>
      <c r="D551" s="9">
        <f t="shared" si="4"/>
        <v>6.0666207422977791E-2</v>
      </c>
      <c r="E551" s="1">
        <f t="shared" si="5"/>
        <v>0.98620100761749507</v>
      </c>
      <c r="F551" s="1">
        <f t="shared" si="6"/>
        <v>0.98620100761749507</v>
      </c>
      <c r="G551" s="1">
        <v>6.3703163548987501E-2</v>
      </c>
      <c r="H551" s="1">
        <f t="shared" si="7"/>
        <v>2.3558276645078136E-2</v>
      </c>
    </row>
    <row r="552" spans="1:8" outlineLevel="1" x14ac:dyDescent="0.2">
      <c r="A552" s="10">
        <v>44</v>
      </c>
      <c r="B552" s="9">
        <v>9.2826610335558097</v>
      </c>
      <c r="C552" s="9">
        <v>9.182011567372701</v>
      </c>
      <c r="D552" s="9">
        <f t="shared" si="4"/>
        <v>0.10064946618310877</v>
      </c>
      <c r="E552" s="1">
        <f t="shared" si="5"/>
        <v>1.636176203893523</v>
      </c>
      <c r="F552" s="1">
        <f t="shared" si="6"/>
        <v>1.636176203893523</v>
      </c>
      <c r="G552" s="1">
        <v>9.800084041363441E-2</v>
      </c>
      <c r="H552" s="1">
        <f t="shared" si="7"/>
        <v>0.10748711929148597</v>
      </c>
    </row>
    <row r="553" spans="1:8" outlineLevel="1" x14ac:dyDescent="0.2">
      <c r="A553" s="10">
        <v>45</v>
      </c>
      <c r="B553" s="9">
        <v>9.1667243736934232</v>
      </c>
      <c r="C553" s="9">
        <v>9.1391476468127308</v>
      </c>
      <c r="D553" s="9">
        <f t="shared" si="4"/>
        <v>2.7576726880692348E-2</v>
      </c>
      <c r="E553" s="1">
        <f t="shared" si="5"/>
        <v>0.44829233591138401</v>
      </c>
      <c r="F553" s="1">
        <f t="shared" si="6"/>
        <v>0.44829233591138401</v>
      </c>
      <c r="G553" s="1">
        <v>4.2220933657208304E-2</v>
      </c>
      <c r="H553" s="1">
        <f t="shared" si="7"/>
        <v>3.0831774797500178E-3</v>
      </c>
    </row>
    <row r="554" spans="1:8" outlineLevel="1" x14ac:dyDescent="0.2">
      <c r="A554" s="10">
        <v>46</v>
      </c>
      <c r="B554" s="9">
        <v>9.2614136421601838</v>
      </c>
      <c r="C554" s="9">
        <v>9.2229349290513216</v>
      </c>
      <c r="D554" s="9">
        <f t="shared" si="4"/>
        <v>3.8478713108862195E-2</v>
      </c>
      <c r="E554" s="1">
        <f t="shared" si="5"/>
        <v>0.62551702589886005</v>
      </c>
      <c r="F554" s="1">
        <f t="shared" si="6"/>
        <v>0.62551702589886005</v>
      </c>
      <c r="G554" s="1">
        <v>3.9285472141161959E-2</v>
      </c>
      <c r="H554" s="1">
        <f t="shared" si="7"/>
        <v>5.5513713077747348E-3</v>
      </c>
    </row>
    <row r="555" spans="1:8" outlineLevel="1" x14ac:dyDescent="0.2">
      <c r="A555" s="10">
        <v>47</v>
      </c>
      <c r="B555" s="9">
        <v>9.1936254527991608</v>
      </c>
      <c r="C555" s="9">
        <v>9.1873853866169846</v>
      </c>
      <c r="D555" s="15">
        <f t="shared" si="4"/>
        <v>6.2400661821762071E-3</v>
      </c>
      <c r="E555" s="1">
        <f t="shared" si="5"/>
        <v>0.1014396616810955</v>
      </c>
      <c r="F555" s="1">
        <f t="shared" si="6"/>
        <v>0.1014396616810955</v>
      </c>
      <c r="G555" s="1">
        <v>4.3062150044321845E-2</v>
      </c>
      <c r="H555" s="1">
        <f t="shared" si="7"/>
        <v>1.6129561991520163E-4</v>
      </c>
    </row>
    <row r="556" spans="1:8" outlineLevel="1" x14ac:dyDescent="0.2">
      <c r="A556" s="10">
        <v>48</v>
      </c>
      <c r="B556" s="9">
        <v>9.8346732365357674</v>
      </c>
      <c r="C556" s="9">
        <v>9.8293064948018536</v>
      </c>
      <c r="D556" s="15">
        <f t="shared" si="4"/>
        <v>5.3667417339138268E-3</v>
      </c>
      <c r="E556" s="1">
        <f t="shared" si="5"/>
        <v>8.7242739087131954E-2</v>
      </c>
      <c r="F556" s="1">
        <f t="shared" si="6"/>
        <v>8.7242739087131954E-2</v>
      </c>
      <c r="G556" s="1">
        <v>5.6577898241943647E-2</v>
      </c>
      <c r="H556" s="1">
        <f t="shared" si="7"/>
        <v>1.6127685559295824E-4</v>
      </c>
    </row>
    <row r="557" spans="1:8" outlineLevel="1" x14ac:dyDescent="0.2">
      <c r="A557" s="10">
        <v>49</v>
      </c>
      <c r="B557" s="9">
        <v>10.240923610246821</v>
      </c>
      <c r="C557" s="9">
        <v>10.235185158714446</v>
      </c>
      <c r="D557" s="15">
        <f t="shared" si="4"/>
        <v>5.7384515323750662E-3</v>
      </c>
      <c r="E557" s="1">
        <f t="shared" si="5"/>
        <v>9.3285321825622464E-2</v>
      </c>
      <c r="F557" s="1">
        <f t="shared" si="6"/>
        <v>9.3285321825622464E-2</v>
      </c>
      <c r="G557" s="1">
        <v>6.0777965764535466E-2</v>
      </c>
      <c r="H557" s="1">
        <f t="shared" si="7"/>
        <v>1.9985498644876711E-4</v>
      </c>
    </row>
    <row r="558" spans="1:8" outlineLevel="1" x14ac:dyDescent="0.2">
      <c r="A558" s="10">
        <v>50</v>
      </c>
      <c r="B558" s="9">
        <v>8.8113542299657279</v>
      </c>
      <c r="C558" s="9">
        <v>8.7731584589468738</v>
      </c>
      <c r="D558" s="9">
        <f t="shared" si="4"/>
        <v>3.8195771018854074E-2</v>
      </c>
      <c r="E558" s="1">
        <f t="shared" si="5"/>
        <v>0.6209174673288328</v>
      </c>
      <c r="F558" s="1">
        <f t="shared" si="6"/>
        <v>0.6209174673288328</v>
      </c>
      <c r="G558" s="1">
        <v>9.8629908560092516E-2</v>
      </c>
      <c r="H558" s="1">
        <f t="shared" si="7"/>
        <v>1.5600870914077809E-2</v>
      </c>
    </row>
    <row r="559" spans="1:8" outlineLevel="1" x14ac:dyDescent="0.2">
      <c r="A559" s="10">
        <v>51</v>
      </c>
      <c r="B559" s="9">
        <v>9.6064283182717496</v>
      </c>
      <c r="C559" s="9">
        <v>9.5892727900518349</v>
      </c>
      <c r="D559" s="9">
        <f t="shared" si="4"/>
        <v>1.7155528219914729E-2</v>
      </c>
      <c r="E559" s="1">
        <f t="shared" si="5"/>
        <v>0.27888341690339707</v>
      </c>
      <c r="F559" s="1">
        <f t="shared" si="6"/>
        <v>0.27888341690339707</v>
      </c>
      <c r="G559" s="1">
        <v>4.2541195881804661E-2</v>
      </c>
      <c r="H559" s="1">
        <f t="shared" si="7"/>
        <v>1.2030775624345003E-3</v>
      </c>
    </row>
    <row r="560" spans="1:8" outlineLevel="1" x14ac:dyDescent="0.2">
      <c r="A560" s="10">
        <v>52</v>
      </c>
      <c r="B560" s="9">
        <v>9.1896273303786415</v>
      </c>
      <c r="C560" s="9">
        <v>9.2041211606057143</v>
      </c>
      <c r="D560" s="9">
        <f t="shared" si="4"/>
        <v>-1.4493830227072735E-2</v>
      </c>
      <c r="E560" s="1">
        <f t="shared" si="5"/>
        <v>-0.23561436558109516</v>
      </c>
      <c r="F560" s="1">
        <f t="shared" si="6"/>
        <v>0.23561436558109516</v>
      </c>
      <c r="G560" s="1">
        <v>5.1466086459352967E-2</v>
      </c>
      <c r="H560" s="1">
        <f t="shared" si="7"/>
        <v>1.058516657293711E-3</v>
      </c>
    </row>
    <row r="561" spans="1:8" outlineLevel="1" x14ac:dyDescent="0.2">
      <c r="A561" s="10">
        <v>53</v>
      </c>
      <c r="B561" s="9">
        <v>10.050832842423782</v>
      </c>
      <c r="C561" s="9">
        <v>10.097535204886213</v>
      </c>
      <c r="D561" s="9">
        <f t="shared" si="4"/>
        <v>-4.6702362462431424E-2</v>
      </c>
      <c r="E561" s="1">
        <f t="shared" si="5"/>
        <v>-0.7592021798468741</v>
      </c>
      <c r="F561" s="1">
        <f t="shared" si="6"/>
        <v>0.7592021798468741</v>
      </c>
      <c r="G561" s="1">
        <v>6.9207992209171232E-2</v>
      </c>
      <c r="H561" s="1">
        <f t="shared" si="7"/>
        <v>1.5347745782635291E-2</v>
      </c>
    </row>
    <row r="562" spans="1:8" outlineLevel="1" x14ac:dyDescent="0.2">
      <c r="A562" s="10">
        <v>54</v>
      </c>
      <c r="B562" s="9">
        <v>9.2157154005934494</v>
      </c>
      <c r="C562" s="9">
        <v>9.2298277586915844</v>
      </c>
      <c r="D562" s="9">
        <f t="shared" si="4"/>
        <v>-1.4112358098135047E-2</v>
      </c>
      <c r="E562" s="1">
        <f t="shared" si="5"/>
        <v>-0.22941308460578491</v>
      </c>
      <c r="F562" s="1">
        <f t="shared" si="6"/>
        <v>0.22941308460578491</v>
      </c>
      <c r="G562" s="1">
        <v>5.0272602225807296E-2</v>
      </c>
      <c r="H562" s="1">
        <f t="shared" si="7"/>
        <v>9.7779665301442483E-4</v>
      </c>
    </row>
    <row r="563" spans="1:8" outlineLevel="1" x14ac:dyDescent="0.2">
      <c r="A563" s="10">
        <v>55</v>
      </c>
      <c r="B563" s="9">
        <v>9.4850891690160637</v>
      </c>
      <c r="C563" s="9">
        <v>9.4296398921871916</v>
      </c>
      <c r="D563" s="9">
        <f t="shared" si="4"/>
        <v>5.5449276828872129E-2</v>
      </c>
      <c r="E563" s="1">
        <f t="shared" si="5"/>
        <v>0.9013936259279508</v>
      </c>
      <c r="F563" s="1">
        <f t="shared" si="6"/>
        <v>0.9013936259279508</v>
      </c>
      <c r="G563" s="1">
        <v>5.6013903178179426E-2</v>
      </c>
      <c r="H563" s="1">
        <f t="shared" si="7"/>
        <v>1.7024421022389592E-2</v>
      </c>
    </row>
    <row r="564" spans="1:8" outlineLevel="1" x14ac:dyDescent="0.2">
      <c r="A564" s="10">
        <v>56</v>
      </c>
      <c r="B564" s="9">
        <v>9.233581688042598</v>
      </c>
      <c r="C564" s="9">
        <v>9.1820465294128706</v>
      </c>
      <c r="D564" s="9">
        <f t="shared" si="4"/>
        <v>5.1535158629727462E-2</v>
      </c>
      <c r="E564" s="1">
        <f t="shared" si="5"/>
        <v>0.83776500175804103</v>
      </c>
      <c r="F564" s="1">
        <f t="shared" si="6"/>
        <v>0.83776500175804103</v>
      </c>
      <c r="G564" s="1">
        <v>3.7952942628244404E-2</v>
      </c>
      <c r="H564" s="1">
        <f t="shared" si="7"/>
        <v>9.5934760351540308E-3</v>
      </c>
    </row>
    <row r="565" spans="1:8" outlineLevel="1" x14ac:dyDescent="0.2">
      <c r="A565" s="10">
        <v>57</v>
      </c>
      <c r="B565" s="9">
        <v>9.1033117992176589</v>
      </c>
      <c r="C565" s="9">
        <v>9.0671674900719772</v>
      </c>
      <c r="D565" s="9">
        <f t="shared" si="4"/>
        <v>3.6144309145681675E-2</v>
      </c>
      <c r="E565" s="1">
        <f t="shared" si="5"/>
        <v>0.58756852642165469</v>
      </c>
      <c r="F565" s="1">
        <f t="shared" si="6"/>
        <v>0.58756852642165469</v>
      </c>
      <c r="G565" s="1">
        <v>4.5687062665358991E-2</v>
      </c>
      <c r="H565" s="1">
        <f t="shared" si="7"/>
        <v>5.773077773514791E-3</v>
      </c>
    </row>
    <row r="566" spans="1:8" outlineLevel="1" x14ac:dyDescent="0.2">
      <c r="A566" s="10">
        <v>58</v>
      </c>
      <c r="B566" s="9">
        <v>9.1794687083090949</v>
      </c>
      <c r="C566" s="9">
        <v>9.2131075746970339</v>
      </c>
      <c r="D566" s="9">
        <f t="shared" si="4"/>
        <v>-3.3638866387939004E-2</v>
      </c>
      <c r="E566" s="1">
        <f t="shared" si="5"/>
        <v>-0.54683958889328177</v>
      </c>
      <c r="F566" s="1">
        <f t="shared" si="6"/>
        <v>0.54683958889328177</v>
      </c>
      <c r="G566" s="1">
        <v>6.1471395792557983E-2</v>
      </c>
      <c r="H566" s="1">
        <f t="shared" si="7"/>
        <v>6.9562741450762081E-3</v>
      </c>
    </row>
    <row r="567" spans="1:8" outlineLevel="1" x14ac:dyDescent="0.2">
      <c r="A567" s="10">
        <v>59</v>
      </c>
      <c r="B567" s="9">
        <v>9.3564948817622575</v>
      </c>
      <c r="C567" s="9">
        <v>9.3582736084568712</v>
      </c>
      <c r="D567" s="15">
        <f t="shared" si="4"/>
        <v>-1.7787266946136526E-3</v>
      </c>
      <c r="E567" s="1">
        <f t="shared" si="5"/>
        <v>-2.891530776390203E-2</v>
      </c>
      <c r="F567" s="1">
        <f t="shared" si="6"/>
        <v>2.891530776390203E-2</v>
      </c>
      <c r="G567" s="1">
        <v>5.4631659350165299E-2</v>
      </c>
      <c r="H567" s="1">
        <f t="shared" si="7"/>
        <v>1.7036354439480303E-5</v>
      </c>
    </row>
    <row r="568" spans="1:8" outlineLevel="1" x14ac:dyDescent="0.2">
      <c r="A568" s="10">
        <v>60</v>
      </c>
      <c r="B568" s="9">
        <v>10.008554074982184</v>
      </c>
      <c r="C568" s="9">
        <v>9.9348902221424815</v>
      </c>
      <c r="D568" s="9">
        <f t="shared" si="4"/>
        <v>7.366385283970267E-2</v>
      </c>
      <c r="E568" s="1">
        <f t="shared" si="5"/>
        <v>1.197493118186681</v>
      </c>
      <c r="F568" s="1">
        <f t="shared" si="6"/>
        <v>1.197493118186681</v>
      </c>
      <c r="G568" s="1">
        <v>4.8600249371861443E-2</v>
      </c>
      <c r="H568" s="1">
        <f t="shared" si="7"/>
        <v>2.5664761276801524E-2</v>
      </c>
    </row>
    <row r="569" spans="1:8" outlineLevel="1" x14ac:dyDescent="0.2">
      <c r="A569" s="10">
        <v>61</v>
      </c>
      <c r="B569" s="9">
        <v>9.2064327471451648</v>
      </c>
      <c r="C569" s="9">
        <v>9.2016526381925487</v>
      </c>
      <c r="D569" s="15">
        <f t="shared" si="4"/>
        <v>4.7801089526160467E-3</v>
      </c>
      <c r="E569" s="1">
        <f t="shared" si="5"/>
        <v>7.7706328874711142E-2</v>
      </c>
      <c r="F569" s="1">
        <f t="shared" si="6"/>
        <v>7.7706328874711142E-2</v>
      </c>
      <c r="G569" s="1">
        <v>4.6112501404347889E-2</v>
      </c>
      <c r="H569" s="1">
        <f t="shared" si="7"/>
        <v>1.0200369317373443E-4</v>
      </c>
    </row>
    <row r="570" spans="1:8" outlineLevel="1" x14ac:dyDescent="0.2">
      <c r="A570" s="10">
        <v>62</v>
      </c>
      <c r="B570" s="9">
        <v>9.0613524256098064</v>
      </c>
      <c r="C570" s="9">
        <v>9.0801331995920354</v>
      </c>
      <c r="D570" s="9">
        <f t="shared" si="4"/>
        <v>-1.8780773982228993E-2</v>
      </c>
      <c r="E570" s="1">
        <f t="shared" si="5"/>
        <v>-0.30530371044911347</v>
      </c>
      <c r="F570" s="1">
        <f t="shared" si="6"/>
        <v>0.30530371044911347</v>
      </c>
      <c r="G570" s="1">
        <v>4.9872327217244057E-2</v>
      </c>
      <c r="H570" s="1">
        <f t="shared" si="7"/>
        <v>1.7164794568196374E-3</v>
      </c>
    </row>
    <row r="571" spans="1:8" outlineLevel="1" x14ac:dyDescent="0.2">
      <c r="A571" s="10">
        <v>63</v>
      </c>
      <c r="B571" s="9">
        <v>9.7641703112667741</v>
      </c>
      <c r="C571" s="9">
        <v>9.8022859754726053</v>
      </c>
      <c r="D571" s="9">
        <f t="shared" si="4"/>
        <v>-3.8115664205831123E-2</v>
      </c>
      <c r="E571" s="1">
        <f t="shared" si="5"/>
        <v>-0.61961523626682746</v>
      </c>
      <c r="F571" s="1">
        <f t="shared" si="6"/>
        <v>0.61961523626682746</v>
      </c>
      <c r="G571" s="1">
        <v>4.524888211006739E-2</v>
      </c>
      <c r="H571" s="1">
        <f t="shared" si="7"/>
        <v>6.35258413125773E-3</v>
      </c>
    </row>
    <row r="572" spans="1:8" outlineLevel="1" x14ac:dyDescent="0.2">
      <c r="A572" s="10">
        <v>64</v>
      </c>
      <c r="B572" s="9">
        <v>10.403049984023408</v>
      </c>
      <c r="C572" s="9">
        <v>10.345091676201395</v>
      </c>
      <c r="D572" s="9">
        <f t="shared" si="4"/>
        <v>5.79583078220125E-2</v>
      </c>
      <c r="E572" s="1">
        <f t="shared" si="5"/>
        <v>0.94218089446983366</v>
      </c>
      <c r="F572" s="1">
        <f t="shared" si="6"/>
        <v>0.94218089446983366</v>
      </c>
      <c r="G572" s="1">
        <v>0.15086775994644569</v>
      </c>
      <c r="H572" s="1">
        <f t="shared" si="7"/>
        <v>6.1914605904854286E-2</v>
      </c>
    </row>
    <row r="573" spans="1:8" outlineLevel="1" x14ac:dyDescent="0.2">
      <c r="A573" s="10">
        <v>65</v>
      </c>
      <c r="B573" s="9">
        <v>9.544826709432904</v>
      </c>
      <c r="C573" s="9">
        <v>9.5418813104378426</v>
      </c>
      <c r="D573" s="15">
        <f t="shared" ref="D573:D636" si="8">B573 - C573</f>
        <v>2.9453989950614101E-3</v>
      </c>
      <c r="E573" s="1">
        <f t="shared" ref="E573:E636" si="9">D573 /0.0615150531731231</f>
        <v>4.7880946908590197E-2</v>
      </c>
      <c r="F573" s="1">
        <f t="shared" ref="F573:F636" si="10">ABS(E573)</f>
        <v>4.7880946908590197E-2</v>
      </c>
      <c r="G573" s="1">
        <v>4.1660970671722704E-2</v>
      </c>
      <c r="H573" s="1">
        <f t="shared" si="7"/>
        <v>3.4665322085855471E-5</v>
      </c>
    </row>
    <row r="574" spans="1:8" outlineLevel="1" x14ac:dyDescent="0.2">
      <c r="A574" s="10">
        <v>66</v>
      </c>
      <c r="B574" s="9">
        <v>9.060094060174638</v>
      </c>
      <c r="C574" s="9">
        <v>9.0148378280936328</v>
      </c>
      <c r="D574" s="9">
        <f t="shared" si="8"/>
        <v>4.5256232081005265E-2</v>
      </c>
      <c r="E574" s="1">
        <f t="shared" si="9"/>
        <v>0.73569361882269213</v>
      </c>
      <c r="F574" s="1">
        <f t="shared" si="10"/>
        <v>0.73569361882269213</v>
      </c>
      <c r="G574" s="1">
        <v>4.9233103164611478E-2</v>
      </c>
      <c r="H574" s="1">
        <f t="shared" ref="H574:H637" si="11">(F574^2/3)*(G574/(1-G574)^2)</f>
        <v>9.8261146940153369E-3</v>
      </c>
    </row>
    <row r="575" spans="1:8" outlineLevel="1" x14ac:dyDescent="0.2">
      <c r="A575" s="10">
        <v>67</v>
      </c>
      <c r="B575" s="9">
        <v>9.8195079387408537</v>
      </c>
      <c r="C575" s="9">
        <v>9.8022358971949597</v>
      </c>
      <c r="D575" s="9">
        <f t="shared" si="8"/>
        <v>1.7272041545894012E-2</v>
      </c>
      <c r="E575" s="1">
        <f t="shared" si="9"/>
        <v>0.28077747892511684</v>
      </c>
      <c r="F575" s="1">
        <f t="shared" si="10"/>
        <v>0.28077747892511684</v>
      </c>
      <c r="G575" s="1">
        <v>5.6033034537310816E-2</v>
      </c>
      <c r="H575" s="1">
        <f t="shared" si="11"/>
        <v>1.6524709601547039E-3</v>
      </c>
    </row>
    <row r="576" spans="1:8" outlineLevel="1" x14ac:dyDescent="0.2">
      <c r="A576" s="10">
        <v>68</v>
      </c>
      <c r="B576" s="9">
        <v>9.5286944617670493</v>
      </c>
      <c r="C576" s="9">
        <v>9.4825396694282773</v>
      </c>
      <c r="D576" s="9">
        <f t="shared" si="8"/>
        <v>4.6154792338771955E-2</v>
      </c>
      <c r="E576" s="1">
        <f t="shared" si="9"/>
        <v>0.75030077936984885</v>
      </c>
      <c r="F576" s="1">
        <f t="shared" si="10"/>
        <v>0.75030077936984885</v>
      </c>
      <c r="G576" s="1">
        <v>4.6702477719416435E-2</v>
      </c>
      <c r="H576" s="1">
        <f t="shared" si="11"/>
        <v>9.6434522379360045E-3</v>
      </c>
    </row>
    <row r="577" spans="1:8" outlineLevel="1" x14ac:dyDescent="0.2">
      <c r="A577" s="10">
        <v>69</v>
      </c>
      <c r="B577" s="9">
        <v>10.277668370604527</v>
      </c>
      <c r="C577" s="9">
        <v>10.15114287799196</v>
      </c>
      <c r="D577" s="9">
        <f t="shared" si="8"/>
        <v>0.12652549261256674</v>
      </c>
      <c r="E577" s="1">
        <f t="shared" si="9"/>
        <v>2.0568216409808411</v>
      </c>
      <c r="F577" s="1">
        <f t="shared" si="10"/>
        <v>2.0568216409808411</v>
      </c>
      <c r="G577" s="1">
        <v>0.13180346201455875</v>
      </c>
      <c r="H577" s="1">
        <f t="shared" si="11"/>
        <v>0.24658277166809578</v>
      </c>
    </row>
    <row r="578" spans="1:8" outlineLevel="1" x14ac:dyDescent="0.2">
      <c r="A578" s="10">
        <v>70</v>
      </c>
      <c r="B578" s="9">
        <v>9.0893020435991261</v>
      </c>
      <c r="C578" s="9">
        <v>9.2327749590703618</v>
      </c>
      <c r="D578" s="9">
        <f t="shared" si="8"/>
        <v>-0.14347291547123575</v>
      </c>
      <c r="E578" s="1">
        <f t="shared" si="9"/>
        <v>-2.3323220589187645</v>
      </c>
      <c r="F578" s="1">
        <f t="shared" si="10"/>
        <v>2.3323220589187645</v>
      </c>
      <c r="G578" s="1">
        <v>0.13382293440176457</v>
      </c>
      <c r="H578" s="1">
        <f t="shared" si="11"/>
        <v>0.32342454268366222</v>
      </c>
    </row>
    <row r="579" spans="1:8" outlineLevel="1" x14ac:dyDescent="0.2">
      <c r="A579" s="10">
        <v>71</v>
      </c>
      <c r="B579" s="9">
        <v>9.4858046097299411</v>
      </c>
      <c r="C579" s="9">
        <v>9.4678530989781944</v>
      </c>
      <c r="D579" s="9">
        <f t="shared" si="8"/>
        <v>1.7951510751746724E-2</v>
      </c>
      <c r="E579" s="1">
        <f t="shared" si="9"/>
        <v>0.29182305510206441</v>
      </c>
      <c r="F579" s="1">
        <f t="shared" si="10"/>
        <v>0.29182305510206441</v>
      </c>
      <c r="G579" s="1">
        <v>4.5975646655563883E-2</v>
      </c>
      <c r="H579" s="1">
        <f t="shared" si="11"/>
        <v>1.4339264280385131E-3</v>
      </c>
    </row>
    <row r="580" spans="1:8" outlineLevel="1" x14ac:dyDescent="0.2">
      <c r="A580" s="10">
        <v>72</v>
      </c>
      <c r="B580" s="9">
        <v>9.2059306634874822</v>
      </c>
      <c r="C580" s="9">
        <v>9.1693377050641942</v>
      </c>
      <c r="D580" s="9">
        <f t="shared" si="8"/>
        <v>3.6592958423288025E-2</v>
      </c>
      <c r="E580" s="1">
        <f t="shared" si="9"/>
        <v>0.59486185146103499</v>
      </c>
      <c r="F580" s="1">
        <f t="shared" si="10"/>
        <v>0.59486185146103499</v>
      </c>
      <c r="G580" s="1">
        <v>4.9283881034928964E-2</v>
      </c>
      <c r="H580" s="1">
        <f t="shared" si="11"/>
        <v>6.4315280536493356E-3</v>
      </c>
    </row>
    <row r="581" spans="1:8" outlineLevel="1" x14ac:dyDescent="0.2">
      <c r="A581" s="10">
        <v>73</v>
      </c>
      <c r="B581" s="9">
        <v>9.3196431068666321</v>
      </c>
      <c r="C581" s="9">
        <v>9.3835174967992465</v>
      </c>
      <c r="D581" s="9">
        <f t="shared" si="8"/>
        <v>-6.3874389932614406E-2</v>
      </c>
      <c r="E581" s="1">
        <f t="shared" si="9"/>
        <v>-1.0383538115922841</v>
      </c>
      <c r="F581" s="1">
        <f t="shared" si="10"/>
        <v>1.0383538115922841</v>
      </c>
      <c r="G581" s="1">
        <v>6.5063550681606699E-2</v>
      </c>
      <c r="H581" s="1">
        <f t="shared" si="11"/>
        <v>2.6751186270200258E-2</v>
      </c>
    </row>
    <row r="582" spans="1:8" outlineLevel="1" x14ac:dyDescent="0.2">
      <c r="A582" s="10">
        <v>74</v>
      </c>
      <c r="B582" s="9">
        <v>9.8602146403026616</v>
      </c>
      <c r="C582" s="9">
        <v>9.8967846360606586</v>
      </c>
      <c r="D582" s="9">
        <f t="shared" si="8"/>
        <v>-3.656999575799702E-2</v>
      </c>
      <c r="E582" s="1">
        <f t="shared" si="9"/>
        <v>-0.59448856615757639</v>
      </c>
      <c r="F582" s="1">
        <f t="shared" si="10"/>
        <v>0.59448856615757639</v>
      </c>
      <c r="G582" s="1">
        <v>6.7005130600970381E-2</v>
      </c>
      <c r="H582" s="1">
        <f t="shared" si="11"/>
        <v>9.0680792018189519E-3</v>
      </c>
    </row>
    <row r="583" spans="1:8" outlineLevel="1" x14ac:dyDescent="0.2">
      <c r="A583" s="10">
        <v>75</v>
      </c>
      <c r="B583" s="9">
        <v>9.6542566664586005</v>
      </c>
      <c r="C583" s="9">
        <v>9.6533569546386175</v>
      </c>
      <c r="D583" s="15">
        <f t="shared" si="8"/>
        <v>8.9971181998294014E-4</v>
      </c>
      <c r="E583" s="1">
        <f t="shared" si="9"/>
        <v>1.4625880553998098E-2</v>
      </c>
      <c r="F583" s="1">
        <f t="shared" si="10"/>
        <v>1.4625880553998098E-2</v>
      </c>
      <c r="G583" s="1">
        <v>4.2407076871756148E-2</v>
      </c>
      <c r="H583" s="1">
        <f t="shared" si="11"/>
        <v>3.2976098501958272E-6</v>
      </c>
    </row>
    <row r="584" spans="1:8" outlineLevel="1" x14ac:dyDescent="0.2">
      <c r="A584" s="10">
        <v>76</v>
      </c>
      <c r="B584" s="9">
        <v>9.1228197744466879</v>
      </c>
      <c r="C584" s="9">
        <v>9.094783948454257</v>
      </c>
      <c r="D584" s="9">
        <f t="shared" si="8"/>
        <v>2.8035825992430929E-2</v>
      </c>
      <c r="E584" s="1">
        <f t="shared" si="9"/>
        <v>0.45575553537325442</v>
      </c>
      <c r="F584" s="1">
        <f t="shared" si="10"/>
        <v>0.45575553537325442</v>
      </c>
      <c r="G584" s="1">
        <v>4.9687860914095834E-2</v>
      </c>
      <c r="H584" s="1">
        <f t="shared" si="11"/>
        <v>3.8094334963698598E-3</v>
      </c>
    </row>
    <row r="585" spans="1:8" outlineLevel="1" x14ac:dyDescent="0.2">
      <c r="A585" s="10">
        <v>77</v>
      </c>
      <c r="B585" s="9">
        <v>9.5556247389049904</v>
      </c>
      <c r="C585" s="9">
        <v>9.5677929103225043</v>
      </c>
      <c r="D585" s="9">
        <f t="shared" si="8"/>
        <v>-1.2168171417513918E-2</v>
      </c>
      <c r="E585" s="1">
        <f t="shared" si="9"/>
        <v>-0.19780802892698116</v>
      </c>
      <c r="F585" s="1">
        <f t="shared" si="10"/>
        <v>0.19780802892698116</v>
      </c>
      <c r="G585" s="1">
        <v>4.8885935008971093E-2</v>
      </c>
      <c r="H585" s="1">
        <f t="shared" si="11"/>
        <v>7.0483148211532732E-4</v>
      </c>
    </row>
    <row r="586" spans="1:8" outlineLevel="1" x14ac:dyDescent="0.2">
      <c r="A586" s="10">
        <v>78</v>
      </c>
      <c r="B586" s="9">
        <v>9.7907059575479209</v>
      </c>
      <c r="C586" s="9">
        <v>9.8132795382837852</v>
      </c>
      <c r="D586" s="9">
        <f t="shared" si="8"/>
        <v>-2.257358073586424E-2</v>
      </c>
      <c r="E586" s="1">
        <f t="shared" si="9"/>
        <v>-0.36696027348517346</v>
      </c>
      <c r="F586" s="1">
        <f t="shared" si="10"/>
        <v>0.36696027348517346</v>
      </c>
      <c r="G586" s="1">
        <v>4.7130285929257359E-2</v>
      </c>
      <c r="H586" s="1">
        <f t="shared" si="11"/>
        <v>2.3299675589934297E-3</v>
      </c>
    </row>
    <row r="587" spans="1:8" outlineLevel="1" x14ac:dyDescent="0.2">
      <c r="A587" s="10">
        <v>79</v>
      </c>
      <c r="B587" s="9">
        <v>9.7277355687632667</v>
      </c>
      <c r="C587" s="9">
        <v>9.6898864518347931</v>
      </c>
      <c r="D587" s="9">
        <f t="shared" si="8"/>
        <v>3.7849116928473592E-2</v>
      </c>
      <c r="E587" s="1">
        <f t="shared" si="9"/>
        <v>0.6152821947817233</v>
      </c>
      <c r="F587" s="1">
        <f t="shared" si="10"/>
        <v>0.6152821947817233</v>
      </c>
      <c r="G587" s="1">
        <v>4.6865673365293237E-2</v>
      </c>
      <c r="H587" s="1">
        <f t="shared" si="11"/>
        <v>6.5098964462359486E-3</v>
      </c>
    </row>
    <row r="588" spans="1:8" outlineLevel="1" x14ac:dyDescent="0.2">
      <c r="A588" s="10">
        <v>80</v>
      </c>
      <c r="B588" s="9">
        <v>9.2893363782026803</v>
      </c>
      <c r="C588" s="9">
        <v>9.258098025294947</v>
      </c>
      <c r="D588" s="9">
        <f t="shared" si="8"/>
        <v>3.1238352907733358E-2</v>
      </c>
      <c r="E588" s="1">
        <f t="shared" si="9"/>
        <v>0.50781640096804614</v>
      </c>
      <c r="F588" s="1">
        <f t="shared" si="10"/>
        <v>0.50781640096804614</v>
      </c>
      <c r="G588" s="1">
        <v>6.409512943995814E-2</v>
      </c>
      <c r="H588" s="1">
        <f t="shared" si="11"/>
        <v>6.2900457722591006E-3</v>
      </c>
    </row>
    <row r="589" spans="1:8" outlineLevel="1" x14ac:dyDescent="0.2">
      <c r="A589" s="10">
        <v>81</v>
      </c>
      <c r="B589" s="9">
        <v>10.459697547336718</v>
      </c>
      <c r="C589" s="9">
        <v>10.452252714977504</v>
      </c>
      <c r="D589" s="15">
        <f t="shared" si="8"/>
        <v>7.4448323592140042E-3</v>
      </c>
      <c r="E589" s="1">
        <f t="shared" si="9"/>
        <v>0.12102456187856746</v>
      </c>
      <c r="F589" s="1">
        <f t="shared" si="10"/>
        <v>0.12102456187856746</v>
      </c>
      <c r="G589" s="1">
        <v>0.11684176305460645</v>
      </c>
      <c r="H589" s="1">
        <f t="shared" si="11"/>
        <v>7.3138632753006513E-4</v>
      </c>
    </row>
    <row r="590" spans="1:8" outlineLevel="1" x14ac:dyDescent="0.2">
      <c r="A590" s="10">
        <v>82</v>
      </c>
      <c r="B590" s="9">
        <v>9.5122248609519691</v>
      </c>
      <c r="C590" s="9">
        <v>9.4601766476797966</v>
      </c>
      <c r="D590" s="9">
        <f t="shared" si="8"/>
        <v>5.2048213272172461E-2</v>
      </c>
      <c r="E590" s="1">
        <f t="shared" si="9"/>
        <v>0.84610531223458574</v>
      </c>
      <c r="F590" s="1">
        <f t="shared" si="10"/>
        <v>0.84610531223458574</v>
      </c>
      <c r="G590" s="1">
        <v>3.9978401238833228E-2</v>
      </c>
      <c r="H590" s="1">
        <f t="shared" si="11"/>
        <v>1.0351207230688463E-2</v>
      </c>
    </row>
    <row r="591" spans="1:8" outlineLevel="1" x14ac:dyDescent="0.2">
      <c r="A591" s="10">
        <v>83</v>
      </c>
      <c r="B591" s="9">
        <v>9.1401324769326866</v>
      </c>
      <c r="C591" s="9">
        <v>9.0433191047879724</v>
      </c>
      <c r="D591" s="9">
        <f t="shared" si="8"/>
        <v>9.6813372144714194E-2</v>
      </c>
      <c r="E591" s="1">
        <f t="shared" si="9"/>
        <v>1.5738159548078468</v>
      </c>
      <c r="F591" s="1">
        <f t="shared" si="10"/>
        <v>1.5738159548078468</v>
      </c>
      <c r="G591" s="1">
        <v>5.1537705989301089E-2</v>
      </c>
      <c r="H591" s="1">
        <f t="shared" si="11"/>
        <v>4.7301136526627388E-2</v>
      </c>
    </row>
    <row r="592" spans="1:8" outlineLevel="1" x14ac:dyDescent="0.2">
      <c r="A592" s="10">
        <v>84</v>
      </c>
      <c r="B592" s="9">
        <v>9.4637259872011423</v>
      </c>
      <c r="C592" s="9">
        <v>9.5407440102795302</v>
      </c>
      <c r="D592" s="9">
        <f t="shared" si="8"/>
        <v>-7.7018023078387898E-2</v>
      </c>
      <c r="E592" s="1">
        <f t="shared" si="9"/>
        <v>-1.2520191254916819</v>
      </c>
      <c r="F592" s="1">
        <f t="shared" si="10"/>
        <v>1.2520191254916819</v>
      </c>
      <c r="G592" s="1">
        <v>4.2009159216424466E-2</v>
      </c>
      <c r="H592" s="1">
        <f t="shared" si="11"/>
        <v>2.3917839500053426E-2</v>
      </c>
    </row>
    <row r="593" spans="1:8" outlineLevel="1" x14ac:dyDescent="0.2">
      <c r="A593" s="10">
        <v>85</v>
      </c>
      <c r="B593" s="9">
        <v>9.112279813345209</v>
      </c>
      <c r="C593" s="9">
        <v>9.1040789204266375</v>
      </c>
      <c r="D593" s="15">
        <f t="shared" si="8"/>
        <v>8.2008929185715118E-3</v>
      </c>
      <c r="E593" s="1">
        <f t="shared" si="9"/>
        <v>0.13331522116207178</v>
      </c>
      <c r="F593" s="1">
        <f t="shared" si="10"/>
        <v>0.13331522116207178</v>
      </c>
      <c r="G593" s="1">
        <v>4.3790636914549742E-2</v>
      </c>
      <c r="H593" s="1">
        <f t="shared" si="11"/>
        <v>2.8373538344783709E-4</v>
      </c>
    </row>
    <row r="594" spans="1:8" outlineLevel="1" x14ac:dyDescent="0.2">
      <c r="A594" s="10">
        <v>86</v>
      </c>
      <c r="B594" s="9">
        <v>9.7803988730607809</v>
      </c>
      <c r="C594" s="9">
        <v>9.7442975551161179</v>
      </c>
      <c r="D594" s="9">
        <f t="shared" si="8"/>
        <v>3.6101317944662981E-2</v>
      </c>
      <c r="E594" s="1">
        <f t="shared" si="9"/>
        <v>0.58686965356369425</v>
      </c>
      <c r="F594" s="1">
        <f t="shared" si="10"/>
        <v>0.58686965356369425</v>
      </c>
      <c r="G594" s="1">
        <v>4.8649451517784575E-2</v>
      </c>
      <c r="H594" s="1">
        <f t="shared" si="11"/>
        <v>6.1710470004245647E-3</v>
      </c>
    </row>
    <row r="595" spans="1:8" outlineLevel="1" x14ac:dyDescent="0.2">
      <c r="A595" s="10">
        <v>87</v>
      </c>
      <c r="B595" s="9">
        <v>9.3411931803949457</v>
      </c>
      <c r="C595" s="9">
        <v>9.3622026204972126</v>
      </c>
      <c r="D595" s="9">
        <f t="shared" si="8"/>
        <v>-2.1009440102266908E-2</v>
      </c>
      <c r="E595" s="1">
        <f t="shared" si="9"/>
        <v>-0.34153331613222543</v>
      </c>
      <c r="F595" s="1">
        <f t="shared" si="10"/>
        <v>0.34153331613222543</v>
      </c>
      <c r="G595" s="1">
        <v>6.4032448622589735E-2</v>
      </c>
      <c r="H595" s="1">
        <f t="shared" si="11"/>
        <v>2.8419957202757639E-3</v>
      </c>
    </row>
    <row r="596" spans="1:8" outlineLevel="1" x14ac:dyDescent="0.2">
      <c r="A596" s="10">
        <v>88</v>
      </c>
      <c r="B596" s="9">
        <v>9.977391611043732</v>
      </c>
      <c r="C596" s="9">
        <v>10.007405144372619</v>
      </c>
      <c r="D596" s="9">
        <f t="shared" si="8"/>
        <v>-3.0013533328887121E-2</v>
      </c>
      <c r="E596" s="1">
        <f t="shared" si="9"/>
        <v>-0.4879055089884976</v>
      </c>
      <c r="F596" s="1">
        <f t="shared" si="10"/>
        <v>0.4879055089884976</v>
      </c>
      <c r="G596" s="1">
        <v>6.1158593776317077E-2</v>
      </c>
      <c r="H596" s="1">
        <f t="shared" si="11"/>
        <v>5.5058352181704797E-3</v>
      </c>
    </row>
    <row r="597" spans="1:8" outlineLevel="1" x14ac:dyDescent="0.2">
      <c r="A597" s="10">
        <v>89</v>
      </c>
      <c r="B597" s="9">
        <v>9.233861567017529</v>
      </c>
      <c r="C597" s="9">
        <v>9.2312729994370883</v>
      </c>
      <c r="D597" s="15">
        <f t="shared" si="8"/>
        <v>2.5885675804406816E-3</v>
      </c>
      <c r="E597" s="1">
        <f t="shared" si="9"/>
        <v>4.2080229909833969E-2</v>
      </c>
      <c r="F597" s="1">
        <f t="shared" si="10"/>
        <v>4.2080229909833969E-2</v>
      </c>
      <c r="G597" s="1">
        <v>4.0595781195644887E-2</v>
      </c>
      <c r="H597" s="1">
        <f t="shared" si="11"/>
        <v>2.6032304079539584E-5</v>
      </c>
    </row>
    <row r="598" spans="1:8" outlineLevel="1" x14ac:dyDescent="0.2">
      <c r="A598" s="10">
        <v>90</v>
      </c>
      <c r="B598" s="9">
        <v>9.3859729406193413</v>
      </c>
      <c r="C598" s="9">
        <v>9.4424011161699895</v>
      </c>
      <c r="D598" s="9">
        <f t="shared" si="8"/>
        <v>-5.6428175550648163E-2</v>
      </c>
      <c r="E598" s="1">
        <f t="shared" si="9"/>
        <v>-0.91730678329808424</v>
      </c>
      <c r="F598" s="1">
        <f t="shared" si="10"/>
        <v>0.91730678329808424</v>
      </c>
      <c r="G598" s="1">
        <v>4.634803430328116E-2</v>
      </c>
      <c r="H598" s="1">
        <f t="shared" si="11"/>
        <v>1.4294186971941472E-2</v>
      </c>
    </row>
    <row r="599" spans="1:8" outlineLevel="1" x14ac:dyDescent="0.2">
      <c r="A599" s="10">
        <v>91</v>
      </c>
      <c r="B599" s="9">
        <v>9.9659927578875251</v>
      </c>
      <c r="C599" s="9">
        <v>10.012920317987502</v>
      </c>
      <c r="D599" s="9">
        <f t="shared" si="8"/>
        <v>-4.6927560099977228E-2</v>
      </c>
      <c r="E599" s="1">
        <f t="shared" si="9"/>
        <v>-0.76286303399442756</v>
      </c>
      <c r="F599" s="1">
        <f t="shared" si="10"/>
        <v>0.76286303399442756</v>
      </c>
      <c r="G599" s="1">
        <v>0.10033984348810709</v>
      </c>
      <c r="H599" s="1">
        <f t="shared" si="11"/>
        <v>2.4048518767881544E-2</v>
      </c>
    </row>
    <row r="600" spans="1:8" outlineLevel="1" x14ac:dyDescent="0.2">
      <c r="A600" s="10">
        <v>92</v>
      </c>
      <c r="B600" s="9">
        <v>9.8766300983662454</v>
      </c>
      <c r="C600" s="9">
        <v>9.8697274641387729</v>
      </c>
      <c r="D600" s="15">
        <f t="shared" si="8"/>
        <v>6.9026342274725039E-3</v>
      </c>
      <c r="E600" s="1">
        <f t="shared" si="9"/>
        <v>0.11221048948858543</v>
      </c>
      <c r="F600" s="1">
        <f t="shared" si="10"/>
        <v>0.11221048948858543</v>
      </c>
      <c r="G600" s="1">
        <v>0.12198231396393774</v>
      </c>
      <c r="H600" s="1">
        <f t="shared" si="11"/>
        <v>6.641038507048285E-4</v>
      </c>
    </row>
    <row r="601" spans="1:8" outlineLevel="1" x14ac:dyDescent="0.2">
      <c r="A601" s="10">
        <v>93</v>
      </c>
      <c r="B601" s="9">
        <v>10.601249070646819</v>
      </c>
      <c r="C601" s="9">
        <v>10.512528791090455</v>
      </c>
      <c r="D601" s="9">
        <f t="shared" si="8"/>
        <v>8.872027955636419E-2</v>
      </c>
      <c r="E601" s="1">
        <f t="shared" si="9"/>
        <v>1.4422531556085443</v>
      </c>
      <c r="F601" s="1">
        <f t="shared" si="10"/>
        <v>1.4422531556085443</v>
      </c>
      <c r="G601" s="1">
        <v>0.10102031258579522</v>
      </c>
      <c r="H601" s="1">
        <f t="shared" si="11"/>
        <v>8.6670378106974116E-2</v>
      </c>
    </row>
    <row r="602" spans="1:8" outlineLevel="1" x14ac:dyDescent="0.2">
      <c r="A602" s="10">
        <v>94</v>
      </c>
      <c r="B602" s="9">
        <v>9.5170895071451902</v>
      </c>
      <c r="C602" s="9">
        <v>9.6033320439476988</v>
      </c>
      <c r="D602" s="9">
        <f t="shared" si="8"/>
        <v>-8.6242536802508596E-2</v>
      </c>
      <c r="E602" s="1">
        <f t="shared" si="9"/>
        <v>-1.4019745144297351</v>
      </c>
      <c r="F602" s="1">
        <f t="shared" si="10"/>
        <v>1.4019745144297351</v>
      </c>
      <c r="G602" s="1">
        <v>8.5893613815573824E-2</v>
      </c>
      <c r="H602" s="1">
        <f t="shared" si="11"/>
        <v>6.7348258839628625E-2</v>
      </c>
    </row>
    <row r="603" spans="1:8" outlineLevel="1" x14ac:dyDescent="0.2">
      <c r="A603" s="10">
        <v>95</v>
      </c>
      <c r="B603" s="9">
        <v>10.011175357953045</v>
      </c>
      <c r="C603" s="9">
        <v>9.9524961312742128</v>
      </c>
      <c r="D603" s="9">
        <f t="shared" si="8"/>
        <v>5.8679226678831853E-2</v>
      </c>
      <c r="E603" s="1">
        <f t="shared" si="9"/>
        <v>0.95390028378403058</v>
      </c>
      <c r="F603" s="1">
        <f t="shared" si="10"/>
        <v>0.95390028378403058</v>
      </c>
      <c r="G603" s="1">
        <v>6.1713011026758524E-2</v>
      </c>
      <c r="H603" s="1">
        <f t="shared" si="11"/>
        <v>2.1261311459847942E-2</v>
      </c>
    </row>
    <row r="604" spans="1:8" outlineLevel="1" x14ac:dyDescent="0.2">
      <c r="A604" s="10">
        <v>96</v>
      </c>
      <c r="B604" s="9">
        <v>9.6223881003560585</v>
      </c>
      <c r="C604" s="9">
        <v>9.6106806154076683</v>
      </c>
      <c r="D604" s="9">
        <f t="shared" si="8"/>
        <v>1.1707484948390245E-2</v>
      </c>
      <c r="E604" s="1">
        <f t="shared" si="9"/>
        <v>0.19031902509198237</v>
      </c>
      <c r="F604" s="1">
        <f t="shared" si="10"/>
        <v>0.19031902509198237</v>
      </c>
      <c r="G604" s="1">
        <v>4.2922053203316518E-2</v>
      </c>
      <c r="H604" s="1">
        <f t="shared" si="11"/>
        <v>5.6575581190771189E-4</v>
      </c>
    </row>
    <row r="605" spans="1:8" outlineLevel="1" x14ac:dyDescent="0.2">
      <c r="A605" s="10">
        <v>97</v>
      </c>
      <c r="B605" s="9">
        <v>9.6504001248488454</v>
      </c>
      <c r="C605" s="9">
        <v>9.712113933592466</v>
      </c>
      <c r="D605" s="9">
        <f t="shared" si="8"/>
        <v>-6.1713808743620646E-2</v>
      </c>
      <c r="E605" s="1">
        <f t="shared" si="9"/>
        <v>-1.0032310070502286</v>
      </c>
      <c r="F605" s="1">
        <f t="shared" si="10"/>
        <v>1.0032310070502286</v>
      </c>
      <c r="G605" s="1">
        <v>6.0349260264947836E-2</v>
      </c>
      <c r="H605" s="1">
        <f t="shared" si="11"/>
        <v>2.2930824442556209E-2</v>
      </c>
    </row>
    <row r="606" spans="1:8" outlineLevel="1" x14ac:dyDescent="0.2">
      <c r="A606" s="10">
        <v>98</v>
      </c>
      <c r="B606" s="9">
        <v>9.9290090897662058</v>
      </c>
      <c r="C606" s="9">
        <v>9.9148440828228299</v>
      </c>
      <c r="D606" s="9">
        <f t="shared" si="8"/>
        <v>1.4165006943375857E-2</v>
      </c>
      <c r="E606" s="1">
        <f t="shared" si="9"/>
        <v>0.23026895390159191</v>
      </c>
      <c r="F606" s="1">
        <f t="shared" si="10"/>
        <v>0.23026895390159191</v>
      </c>
      <c r="G606" s="1">
        <v>4.4885542774909915E-2</v>
      </c>
      <c r="H606" s="1">
        <f t="shared" si="11"/>
        <v>8.6965132851869482E-4</v>
      </c>
    </row>
    <row r="607" spans="1:8" outlineLevel="1" x14ac:dyDescent="0.2">
      <c r="A607" s="10">
        <v>99</v>
      </c>
      <c r="B607" s="9">
        <v>9.0653145999259248</v>
      </c>
      <c r="C607" s="9">
        <v>9.0387472820341017</v>
      </c>
      <c r="D607" s="9">
        <f t="shared" si="8"/>
        <v>2.6567317891823095E-2</v>
      </c>
      <c r="E607" s="1">
        <f t="shared" si="9"/>
        <v>0.431883198036977</v>
      </c>
      <c r="F607" s="1">
        <f t="shared" si="10"/>
        <v>0.431883198036977</v>
      </c>
      <c r="G607" s="1">
        <v>0.10633446366653612</v>
      </c>
      <c r="H607" s="1">
        <f t="shared" si="11"/>
        <v>8.278189950994783E-3</v>
      </c>
    </row>
    <row r="608" spans="1:8" outlineLevel="1" x14ac:dyDescent="0.2">
      <c r="A608" s="10">
        <v>100</v>
      </c>
      <c r="B608" s="9">
        <v>9.3083741122475487</v>
      </c>
      <c r="C608" s="9">
        <v>9.3765030805180771</v>
      </c>
      <c r="D608" s="9">
        <f t="shared" si="8"/>
        <v>-6.8128968270528389E-2</v>
      </c>
      <c r="E608" s="1">
        <f t="shared" si="9"/>
        <v>-1.1075170182945564</v>
      </c>
      <c r="F608" s="1">
        <f t="shared" si="10"/>
        <v>1.1075170182945564</v>
      </c>
      <c r="G608" s="1">
        <v>7.3354448027570712E-2</v>
      </c>
      <c r="H608" s="1">
        <f t="shared" si="11"/>
        <v>3.4928402638225463E-2</v>
      </c>
    </row>
    <row r="609" spans="1:8" outlineLevel="1" x14ac:dyDescent="0.2">
      <c r="A609" s="10">
        <v>101</v>
      </c>
      <c r="B609" s="9">
        <v>10.34586301466439</v>
      </c>
      <c r="C609" s="9">
        <v>10.323338396432348</v>
      </c>
      <c r="D609" s="9">
        <f t="shared" si="8"/>
        <v>2.2524618232042215E-2</v>
      </c>
      <c r="E609" s="1">
        <f t="shared" si="9"/>
        <v>0.36616433003236964</v>
      </c>
      <c r="F609" s="1">
        <f t="shared" si="10"/>
        <v>0.36616433003236964</v>
      </c>
      <c r="G609" s="1">
        <v>7.0544031961701947E-2</v>
      </c>
      <c r="H609" s="1">
        <f t="shared" si="11"/>
        <v>3.6495007151285362E-3</v>
      </c>
    </row>
    <row r="610" spans="1:8" outlineLevel="1" x14ac:dyDescent="0.2">
      <c r="A610" s="10">
        <v>102</v>
      </c>
      <c r="B610" s="9">
        <v>9.5122248609519691</v>
      </c>
      <c r="C610" s="9">
        <v>9.4601766476797966</v>
      </c>
      <c r="D610" s="9">
        <f t="shared" si="8"/>
        <v>5.2048213272172461E-2</v>
      </c>
      <c r="E610" s="1">
        <f t="shared" si="9"/>
        <v>0.84610531223458574</v>
      </c>
      <c r="F610" s="1">
        <f t="shared" si="10"/>
        <v>0.84610531223458574</v>
      </c>
      <c r="G610" s="1">
        <v>3.9978401238833228E-2</v>
      </c>
      <c r="H610" s="1">
        <f t="shared" si="11"/>
        <v>1.0351207230688463E-2</v>
      </c>
    </row>
    <row r="611" spans="1:8" outlineLevel="1" x14ac:dyDescent="0.2">
      <c r="A611" s="10">
        <v>103</v>
      </c>
      <c r="B611" s="9">
        <v>9.7950668035817081</v>
      </c>
      <c r="C611" s="9">
        <v>9.7603466318461756</v>
      </c>
      <c r="D611" s="9">
        <f t="shared" si="8"/>
        <v>3.4720171735532546E-2</v>
      </c>
      <c r="E611" s="1">
        <f t="shared" si="9"/>
        <v>0.56441748717698159</v>
      </c>
      <c r="F611" s="1">
        <f t="shared" si="10"/>
        <v>0.56441748717698159</v>
      </c>
      <c r="G611" s="1">
        <v>4.3426960277119633E-2</v>
      </c>
      <c r="H611" s="1">
        <f t="shared" si="11"/>
        <v>5.039678425613447E-3</v>
      </c>
    </row>
    <row r="612" spans="1:8" outlineLevel="1" x14ac:dyDescent="0.2">
      <c r="A612" s="10">
        <v>104</v>
      </c>
      <c r="B612" s="9">
        <v>9.7452538401312623</v>
      </c>
      <c r="C612" s="9">
        <v>9.7326491322766113</v>
      </c>
      <c r="D612" s="9">
        <f t="shared" si="8"/>
        <v>1.2604707854650954E-2</v>
      </c>
      <c r="E612" s="1">
        <f t="shared" si="9"/>
        <v>0.20490444540748851</v>
      </c>
      <c r="F612" s="1">
        <f t="shared" si="10"/>
        <v>0.20490444540748851</v>
      </c>
      <c r="G612" s="1">
        <v>5.935032715728078E-2</v>
      </c>
      <c r="H612" s="1">
        <f t="shared" si="11"/>
        <v>9.3874752725426572E-4</v>
      </c>
    </row>
    <row r="613" spans="1:8" outlineLevel="1" x14ac:dyDescent="0.2">
      <c r="A613" s="10">
        <v>105</v>
      </c>
      <c r="B613" s="9">
        <v>9.6986135912716627</v>
      </c>
      <c r="C613" s="9">
        <v>9.765128992298596</v>
      </c>
      <c r="D613" s="9">
        <f t="shared" si="8"/>
        <v>-6.6515401026933318E-2</v>
      </c>
      <c r="E613" s="1">
        <f t="shared" si="9"/>
        <v>-1.0812865728935914</v>
      </c>
      <c r="F613" s="1">
        <f t="shared" si="10"/>
        <v>1.0812865728935914</v>
      </c>
      <c r="G613" s="1">
        <v>7.5847237856020405E-2</v>
      </c>
      <c r="H613" s="1">
        <f t="shared" si="11"/>
        <v>3.4610876946460506E-2</v>
      </c>
    </row>
    <row r="614" spans="1:8" outlineLevel="1" x14ac:dyDescent="0.2">
      <c r="A614" s="10">
        <v>106</v>
      </c>
      <c r="B614" s="9">
        <v>9.0355273554084601</v>
      </c>
      <c r="C614" s="9">
        <v>9.0448966815742047</v>
      </c>
      <c r="D614" s="15">
        <f t="shared" si="8"/>
        <v>-9.3693261657445959E-3</v>
      </c>
      <c r="E614" s="1">
        <f t="shared" si="9"/>
        <v>-0.15230948658007831</v>
      </c>
      <c r="F614" s="1">
        <f t="shared" si="10"/>
        <v>0.15230948658007831</v>
      </c>
      <c r="G614" s="1">
        <v>4.5589009544606408E-2</v>
      </c>
      <c r="H614" s="1">
        <f t="shared" si="11"/>
        <v>3.870097861536359E-4</v>
      </c>
    </row>
    <row r="615" spans="1:8" outlineLevel="1" x14ac:dyDescent="0.2">
      <c r="A615" s="10">
        <v>107</v>
      </c>
      <c r="B615" s="9">
        <v>9.0861367685168766</v>
      </c>
      <c r="C615" s="9">
        <v>9.0433191047879724</v>
      </c>
      <c r="D615" s="9">
        <f t="shared" si="8"/>
        <v>4.2817663728904165E-2</v>
      </c>
      <c r="E615" s="1">
        <f t="shared" si="9"/>
        <v>0.69605180391215005</v>
      </c>
      <c r="F615" s="1">
        <f t="shared" si="10"/>
        <v>0.69605180391215005</v>
      </c>
      <c r="G615" s="1">
        <v>5.1537705989301089E-2</v>
      </c>
      <c r="H615" s="1">
        <f t="shared" si="11"/>
        <v>9.2522384105721573E-3</v>
      </c>
    </row>
    <row r="616" spans="1:8" outlineLevel="1" x14ac:dyDescent="0.2">
      <c r="A616" s="10">
        <v>108</v>
      </c>
      <c r="B616" s="9">
        <v>10.330170952081634</v>
      </c>
      <c r="C616" s="9">
        <v>10.316716134738725</v>
      </c>
      <c r="D616" s="9">
        <f t="shared" si="8"/>
        <v>1.3454817342909209E-2</v>
      </c>
      <c r="E616" s="1">
        <f t="shared" si="9"/>
        <v>0.21872398134880963</v>
      </c>
      <c r="F616" s="1">
        <f t="shared" si="10"/>
        <v>0.21872398134880963</v>
      </c>
      <c r="G616" s="1">
        <v>7.6197317349970761E-2</v>
      </c>
      <c r="H616" s="1">
        <f t="shared" si="11"/>
        <v>1.4238124754028297E-3</v>
      </c>
    </row>
    <row r="617" spans="1:8" outlineLevel="1" x14ac:dyDescent="0.2">
      <c r="A617" s="10">
        <v>109</v>
      </c>
      <c r="B617" s="9">
        <v>9.6040027679651949</v>
      </c>
      <c r="C617" s="9">
        <v>9.5823469741761524</v>
      </c>
      <c r="D617" s="9">
        <f t="shared" si="8"/>
        <v>2.1655793789042477E-2</v>
      </c>
      <c r="E617" s="1">
        <f t="shared" si="9"/>
        <v>0.35204056035026293</v>
      </c>
      <c r="F617" s="1">
        <f t="shared" si="10"/>
        <v>0.35204056035026293</v>
      </c>
      <c r="G617" s="1">
        <v>4.2039572595495948E-2</v>
      </c>
      <c r="H617" s="1">
        <f t="shared" si="11"/>
        <v>1.8924626037861068E-3</v>
      </c>
    </row>
    <row r="618" spans="1:8" outlineLevel="1" x14ac:dyDescent="0.2">
      <c r="A618" s="10">
        <v>110</v>
      </c>
      <c r="B618" s="9">
        <v>9.1497407498472523</v>
      </c>
      <c r="C618" s="9">
        <v>9.1656159287518566</v>
      </c>
      <c r="D618" s="9">
        <f t="shared" si="8"/>
        <v>-1.5875178904604326E-2</v>
      </c>
      <c r="E618" s="1">
        <f t="shared" si="9"/>
        <v>-0.25806982333131501</v>
      </c>
      <c r="F618" s="1">
        <f t="shared" si="10"/>
        <v>0.25806982333131501</v>
      </c>
      <c r="G618" s="1">
        <v>5.3940745016127487E-2</v>
      </c>
      <c r="H618" s="1">
        <f t="shared" si="11"/>
        <v>1.3379302022999333E-3</v>
      </c>
    </row>
    <row r="619" spans="1:8" outlineLevel="1" x14ac:dyDescent="0.2">
      <c r="A619" s="10">
        <v>111</v>
      </c>
      <c r="B619" s="9">
        <v>9.6483372050868326</v>
      </c>
      <c r="C619" s="9">
        <v>9.6023637218273468</v>
      </c>
      <c r="D619" s="9">
        <f t="shared" si="8"/>
        <v>4.5973483259485803E-2</v>
      </c>
      <c r="E619" s="1">
        <f t="shared" si="9"/>
        <v>0.74735338568434084</v>
      </c>
      <c r="F619" s="1">
        <f t="shared" si="10"/>
        <v>0.74735338568434084</v>
      </c>
      <c r="G619" s="1">
        <v>4.6293737489441752E-2</v>
      </c>
      <c r="H619" s="1">
        <f t="shared" si="11"/>
        <v>9.475971233853504E-3</v>
      </c>
    </row>
    <row r="620" spans="1:8" outlineLevel="1" x14ac:dyDescent="0.2">
      <c r="A620" s="10">
        <v>112</v>
      </c>
      <c r="B620" s="9">
        <v>9.5625052608890577</v>
      </c>
      <c r="C620" s="9">
        <v>9.5177341246326428</v>
      </c>
      <c r="D620" s="9">
        <f t="shared" si="8"/>
        <v>4.4771136256414934E-2</v>
      </c>
      <c r="E620" s="1">
        <f t="shared" si="9"/>
        <v>0.72780781202309275</v>
      </c>
      <c r="F620" s="1">
        <f t="shared" si="10"/>
        <v>0.72780781202309275</v>
      </c>
      <c r="G620" s="1">
        <v>5.8033481333401221E-2</v>
      </c>
      <c r="H620" s="1">
        <f t="shared" si="11"/>
        <v>1.1548347985494919E-2</v>
      </c>
    </row>
    <row r="621" spans="1:8" outlineLevel="1" x14ac:dyDescent="0.2">
      <c r="A621" s="10">
        <v>113</v>
      </c>
      <c r="B621" s="9">
        <v>9.3369866792039655</v>
      </c>
      <c r="C621" s="9">
        <v>9.391932775566497</v>
      </c>
      <c r="D621" s="9">
        <f t="shared" si="8"/>
        <v>-5.4946096362531449E-2</v>
      </c>
      <c r="E621" s="1">
        <f t="shared" si="9"/>
        <v>-0.89321383187129011</v>
      </c>
      <c r="F621" s="1">
        <f t="shared" si="10"/>
        <v>0.89321383187129011</v>
      </c>
      <c r="G621" s="1">
        <v>5.7301054696592149E-2</v>
      </c>
      <c r="H621" s="1">
        <f t="shared" si="11"/>
        <v>1.7147712682792731E-2</v>
      </c>
    </row>
    <row r="622" spans="1:8" outlineLevel="1" x14ac:dyDescent="0.2">
      <c r="A622" s="10">
        <v>114</v>
      </c>
      <c r="B622" s="9">
        <v>10.249202656238518</v>
      </c>
      <c r="C622" s="9">
        <v>10.361224773481638</v>
      </c>
      <c r="D622" s="9">
        <f t="shared" si="8"/>
        <v>-0.11202211724311972</v>
      </c>
      <c r="E622" s="1">
        <f t="shared" si="9"/>
        <v>-1.8210521078125956</v>
      </c>
      <c r="F622" s="1">
        <f t="shared" si="10"/>
        <v>1.8210521078125956</v>
      </c>
      <c r="G622" s="1">
        <v>0.14994062723479035</v>
      </c>
      <c r="H622" s="1">
        <f t="shared" si="11"/>
        <v>0.22937405581136924</v>
      </c>
    </row>
    <row r="623" spans="1:8" outlineLevel="1" x14ac:dyDescent="0.2">
      <c r="A623" s="10">
        <v>115</v>
      </c>
      <c r="B623" s="9">
        <v>9.8717904657928734</v>
      </c>
      <c r="C623" s="9">
        <v>9.8902933475041372</v>
      </c>
      <c r="D623" s="9">
        <f t="shared" si="8"/>
        <v>-1.8502881711263797E-2</v>
      </c>
      <c r="E623" s="1">
        <f t="shared" si="9"/>
        <v>-0.3007862426647141</v>
      </c>
      <c r="F623" s="1">
        <f t="shared" si="10"/>
        <v>0.3007862426647141</v>
      </c>
      <c r="G623" s="1">
        <v>8.92459052958125E-2</v>
      </c>
      <c r="H623" s="1">
        <f t="shared" si="11"/>
        <v>3.2447460837001238E-3</v>
      </c>
    </row>
    <row r="624" spans="1:8" outlineLevel="1" x14ac:dyDescent="0.2">
      <c r="A624" s="10">
        <v>116</v>
      </c>
      <c r="B624" s="9">
        <v>9.3515464884210875</v>
      </c>
      <c r="C624" s="9">
        <v>9.3830340464440134</v>
      </c>
      <c r="D624" s="9">
        <f t="shared" si="8"/>
        <v>-3.148755802292591E-2</v>
      </c>
      <c r="E624" s="1">
        <f t="shared" si="9"/>
        <v>-0.51186752508056554</v>
      </c>
      <c r="F624" s="1">
        <f t="shared" si="10"/>
        <v>0.51186752508056554</v>
      </c>
      <c r="G624" s="1">
        <v>4.2627451925410398E-2</v>
      </c>
      <c r="H624" s="1">
        <f t="shared" si="11"/>
        <v>4.0618261582347995E-3</v>
      </c>
    </row>
    <row r="625" spans="1:8" outlineLevel="1" x14ac:dyDescent="0.2">
      <c r="A625" s="10">
        <v>117</v>
      </c>
      <c r="B625" s="9">
        <v>9.6008251667195328</v>
      </c>
      <c r="C625" s="9">
        <v>9.561540127923692</v>
      </c>
      <c r="D625" s="9">
        <f t="shared" si="8"/>
        <v>3.9285038795840777E-2</v>
      </c>
      <c r="E625" s="1">
        <f t="shared" si="9"/>
        <v>0.63862480432683799</v>
      </c>
      <c r="F625" s="1">
        <f t="shared" si="10"/>
        <v>0.63862480432683799</v>
      </c>
      <c r="G625" s="1">
        <v>4.1942452505949718E-2</v>
      </c>
      <c r="H625" s="1">
        <f t="shared" si="11"/>
        <v>6.2121357685536597E-3</v>
      </c>
    </row>
    <row r="626" spans="1:8" outlineLevel="1" x14ac:dyDescent="0.2">
      <c r="A626" s="10">
        <v>118</v>
      </c>
      <c r="B626" s="9">
        <v>9.2977833224912274</v>
      </c>
      <c r="C626" s="9">
        <v>9.2064817981682623</v>
      </c>
      <c r="D626" s="9">
        <f t="shared" si="8"/>
        <v>9.1301524322965122E-2</v>
      </c>
      <c r="E626" s="1">
        <f t="shared" si="9"/>
        <v>1.4842143445119576</v>
      </c>
      <c r="F626" s="1">
        <f t="shared" si="10"/>
        <v>1.4842143445119576</v>
      </c>
      <c r="G626" s="1">
        <v>3.877126530767832E-2</v>
      </c>
      <c r="H626" s="1">
        <f t="shared" si="11"/>
        <v>3.0812609430765969E-2</v>
      </c>
    </row>
    <row r="627" spans="1:8" outlineLevel="1" x14ac:dyDescent="0.2">
      <c r="A627" s="10">
        <v>119</v>
      </c>
      <c r="B627" s="9">
        <v>9.1962414475966803</v>
      </c>
      <c r="C627" s="9">
        <v>9.1771921544845814</v>
      </c>
      <c r="D627" s="9">
        <f t="shared" si="8"/>
        <v>1.9049293112098908E-2</v>
      </c>
      <c r="E627" s="1">
        <f t="shared" si="9"/>
        <v>0.30966880673073766</v>
      </c>
      <c r="F627" s="1">
        <f t="shared" si="10"/>
        <v>0.30966880673073766</v>
      </c>
      <c r="G627" s="1">
        <v>0.10114784772141225</v>
      </c>
      <c r="H627" s="1">
        <f t="shared" si="11"/>
        <v>4.0017853244748193E-3</v>
      </c>
    </row>
    <row r="628" spans="1:8" outlineLevel="1" x14ac:dyDescent="0.2">
      <c r="A628" s="10">
        <v>120</v>
      </c>
      <c r="B628" s="9">
        <v>9.9169127795325007</v>
      </c>
      <c r="C628" s="9">
        <v>9.8650804937314991</v>
      </c>
      <c r="D628" s="9">
        <f t="shared" si="8"/>
        <v>5.1832285801001632E-2</v>
      </c>
      <c r="E628" s="1">
        <f t="shared" si="9"/>
        <v>0.84259515561384535</v>
      </c>
      <c r="F628" s="1">
        <f t="shared" si="10"/>
        <v>0.84259515561384535</v>
      </c>
      <c r="G628" s="1">
        <v>4.6504395078928201E-2</v>
      </c>
      <c r="H628" s="1">
        <f t="shared" si="11"/>
        <v>1.2105236244261281E-2</v>
      </c>
    </row>
    <row r="629" spans="1:8" outlineLevel="1" x14ac:dyDescent="0.2">
      <c r="A629" s="10">
        <v>121</v>
      </c>
      <c r="B629" s="9">
        <v>10.463216048405487</v>
      </c>
      <c r="C629" s="9">
        <v>10.367953628507108</v>
      </c>
      <c r="D629" s="9">
        <f t="shared" si="8"/>
        <v>9.5262419898379136E-2</v>
      </c>
      <c r="E629" s="1">
        <f t="shared" si="9"/>
        <v>1.5486033902999339</v>
      </c>
      <c r="F629" s="1">
        <f t="shared" si="10"/>
        <v>1.5486033902999339</v>
      </c>
      <c r="G629" s="1">
        <v>0.10616875525360167</v>
      </c>
      <c r="H629" s="1">
        <f t="shared" si="11"/>
        <v>0.10622942207486209</v>
      </c>
    </row>
    <row r="630" spans="1:8" outlineLevel="1" x14ac:dyDescent="0.2">
      <c r="A630" s="10">
        <v>122</v>
      </c>
      <c r="B630" s="9">
        <v>9.4669318520947741</v>
      </c>
      <c r="C630" s="9">
        <v>9.4733302455244655</v>
      </c>
      <c r="D630" s="15">
        <f t="shared" si="8"/>
        <v>-6.3983934296913958E-3</v>
      </c>
      <c r="E630" s="1">
        <f t="shared" si="9"/>
        <v>-0.10401345848932722</v>
      </c>
      <c r="F630" s="1">
        <f t="shared" si="10"/>
        <v>0.10401345848932722</v>
      </c>
      <c r="G630" s="1">
        <v>4.7529088817861109E-2</v>
      </c>
      <c r="H630" s="1">
        <f t="shared" si="11"/>
        <v>1.8893562990514464E-4</v>
      </c>
    </row>
    <row r="631" spans="1:8" outlineLevel="1" x14ac:dyDescent="0.2">
      <c r="A631" s="10">
        <v>123</v>
      </c>
      <c r="B631" s="9">
        <v>9.7087686654263532</v>
      </c>
      <c r="C631" s="9">
        <v>9.6514769291573241</v>
      </c>
      <c r="D631" s="9">
        <f t="shared" si="8"/>
        <v>5.7291736269029059E-2</v>
      </c>
      <c r="E631" s="1">
        <f t="shared" si="9"/>
        <v>0.93134498490624285</v>
      </c>
      <c r="F631" s="1">
        <f t="shared" si="10"/>
        <v>0.93134498490624285</v>
      </c>
      <c r="G631" s="1">
        <v>4.3545088578593794E-2</v>
      </c>
      <c r="H631" s="1">
        <f t="shared" si="11"/>
        <v>1.3762904014416792E-2</v>
      </c>
    </row>
    <row r="632" spans="1:8" outlineLevel="1" x14ac:dyDescent="0.2">
      <c r="A632" s="10">
        <v>124</v>
      </c>
      <c r="B632" s="9">
        <v>9.3272341234476812</v>
      </c>
      <c r="C632" s="9">
        <v>9.3509702261260763</v>
      </c>
      <c r="D632" s="9">
        <f t="shared" si="8"/>
        <v>-2.3736102678395099E-2</v>
      </c>
      <c r="E632" s="1">
        <f t="shared" si="9"/>
        <v>-0.3858584436494607</v>
      </c>
      <c r="F632" s="1">
        <f t="shared" si="10"/>
        <v>0.3858584436494607</v>
      </c>
      <c r="G632" s="1">
        <v>9.0320078237941664E-2</v>
      </c>
      <c r="H632" s="1">
        <f t="shared" si="11"/>
        <v>5.4167881231826443E-3</v>
      </c>
    </row>
    <row r="633" spans="1:8" outlineLevel="1" x14ac:dyDescent="0.2">
      <c r="A633" s="10">
        <v>125</v>
      </c>
      <c r="B633" s="9">
        <v>9.2750976191914614</v>
      </c>
      <c r="C633" s="9">
        <v>9.282276093162805</v>
      </c>
      <c r="D633" s="15">
        <f t="shared" si="8"/>
        <v>-7.1784739713436352E-3</v>
      </c>
      <c r="E633" s="1">
        <f t="shared" si="9"/>
        <v>-0.11669459101565118</v>
      </c>
      <c r="F633" s="1">
        <f t="shared" si="10"/>
        <v>0.11669459101565118</v>
      </c>
      <c r="G633" s="1">
        <v>8.1711712721421553E-2</v>
      </c>
      <c r="H633" s="1">
        <f t="shared" si="11"/>
        <v>4.3985184858089961E-4</v>
      </c>
    </row>
    <row r="634" spans="1:8" outlineLevel="1" x14ac:dyDescent="0.2">
      <c r="A634" s="10">
        <v>126</v>
      </c>
      <c r="B634" s="9">
        <v>10.147217737458726</v>
      </c>
      <c r="C634" s="9">
        <v>10.126544679139176</v>
      </c>
      <c r="D634" s="9">
        <f t="shared" si="8"/>
        <v>2.0673058319550464E-2</v>
      </c>
      <c r="E634" s="1">
        <f t="shared" si="9"/>
        <v>0.33606503210474098</v>
      </c>
      <c r="F634" s="1">
        <f t="shared" si="10"/>
        <v>0.33606503210474098</v>
      </c>
      <c r="G634" s="1">
        <v>7.0463459463133898E-2</v>
      </c>
      <c r="H634" s="1">
        <f t="shared" si="11"/>
        <v>3.070127595475623E-3</v>
      </c>
    </row>
    <row r="635" spans="1:8" outlineLevel="1" x14ac:dyDescent="0.2">
      <c r="A635" s="10">
        <v>127</v>
      </c>
      <c r="B635" s="9">
        <v>9.8422502430649388</v>
      </c>
      <c r="C635" s="9">
        <v>9.911019334908918</v>
      </c>
      <c r="D635" s="9">
        <f t="shared" si="8"/>
        <v>-6.8769091843979169E-2</v>
      </c>
      <c r="E635" s="1">
        <f t="shared" si="9"/>
        <v>-1.1179229846463901</v>
      </c>
      <c r="F635" s="1">
        <f t="shared" si="10"/>
        <v>1.1179229846463901</v>
      </c>
      <c r="G635" s="1">
        <v>5.4816829750194376E-2</v>
      </c>
      <c r="H635" s="1">
        <f t="shared" si="11"/>
        <v>2.5561390265994955E-2</v>
      </c>
    </row>
    <row r="636" spans="1:8" outlineLevel="1" x14ac:dyDescent="0.2">
      <c r="A636" s="10">
        <v>128</v>
      </c>
      <c r="B636" s="9">
        <v>9.441690159837492</v>
      </c>
      <c r="C636" s="9">
        <v>9.5001642562600281</v>
      </c>
      <c r="D636" s="9">
        <f t="shared" si="8"/>
        <v>-5.8474096422536093E-2</v>
      </c>
      <c r="E636" s="1">
        <f t="shared" si="9"/>
        <v>-0.95056564867092319</v>
      </c>
      <c r="F636" s="1">
        <f t="shared" si="10"/>
        <v>0.95056564867092319</v>
      </c>
      <c r="G636" s="1">
        <v>4.5598832641678896E-2</v>
      </c>
      <c r="H636" s="1">
        <f t="shared" si="11"/>
        <v>1.5077688884542254E-2</v>
      </c>
    </row>
    <row r="637" spans="1:8" outlineLevel="1" x14ac:dyDescent="0.2">
      <c r="A637" s="10">
        <v>129</v>
      </c>
      <c r="B637" s="9">
        <v>9.5422149125153233</v>
      </c>
      <c r="C637" s="9">
        <v>9.515743475423573</v>
      </c>
      <c r="D637" s="9">
        <f t="shared" ref="D637:D700" si="12">B637 - C637</f>
        <v>2.6471437091750261E-2</v>
      </c>
      <c r="E637" s="1">
        <f t="shared" ref="E637:E700" si="13">D637 /0.0615150531731231</f>
        <v>0.43032454214501192</v>
      </c>
      <c r="F637" s="1">
        <f t="shared" ref="F637:F700" si="14">ABS(E637)</f>
        <v>0.43032454214501192</v>
      </c>
      <c r="G637" s="1">
        <v>4.1768489078929841E-2</v>
      </c>
      <c r="H637" s="1">
        <f t="shared" si="11"/>
        <v>2.8078819488255038E-3</v>
      </c>
    </row>
    <row r="638" spans="1:8" outlineLevel="1" x14ac:dyDescent="0.2">
      <c r="A638" s="10">
        <v>130</v>
      </c>
      <c r="B638" s="9">
        <v>9.538204234060796</v>
      </c>
      <c r="C638" s="9">
        <v>9.5797981596910411</v>
      </c>
      <c r="D638" s="9">
        <f t="shared" si="12"/>
        <v>-4.159392563024511E-2</v>
      </c>
      <c r="E638" s="1">
        <f t="shared" si="13"/>
        <v>-0.67615849267310968</v>
      </c>
      <c r="F638" s="1">
        <f t="shared" si="14"/>
        <v>0.67615849267310968</v>
      </c>
      <c r="G638" s="1">
        <v>8.9888470132156839E-2</v>
      </c>
      <c r="H638" s="1">
        <f t="shared" ref="H638:H701" si="15">(F638^2/3)*(G638/(1-G638)^2)</f>
        <v>1.6538286687183452E-2</v>
      </c>
    </row>
    <row r="639" spans="1:8" outlineLevel="1" x14ac:dyDescent="0.2">
      <c r="A639" s="10">
        <v>131</v>
      </c>
      <c r="B639" s="9">
        <v>9.7241216235678056</v>
      </c>
      <c r="C639" s="9">
        <v>9.6691907521930478</v>
      </c>
      <c r="D639" s="9">
        <f t="shared" si="12"/>
        <v>5.4930871374757828E-2</v>
      </c>
      <c r="E639" s="1">
        <f t="shared" si="13"/>
        <v>0.89296633167437456</v>
      </c>
      <c r="F639" s="1">
        <f t="shared" si="14"/>
        <v>0.89296633167437456</v>
      </c>
      <c r="G639" s="1">
        <v>7.811202369993156E-2</v>
      </c>
      <c r="H639" s="1">
        <f t="shared" si="15"/>
        <v>2.4429270731361436E-2</v>
      </c>
    </row>
    <row r="640" spans="1:8" outlineLevel="1" x14ac:dyDescent="0.2">
      <c r="A640" s="10">
        <v>132</v>
      </c>
      <c r="B640" s="9">
        <v>9.1767835884473392</v>
      </c>
      <c r="C640" s="9">
        <v>9.160025916351902</v>
      </c>
      <c r="D640" s="9">
        <f t="shared" si="12"/>
        <v>1.6757672095437215E-2</v>
      </c>
      <c r="E640" s="1">
        <f t="shared" si="13"/>
        <v>0.27241579468810256</v>
      </c>
      <c r="F640" s="1">
        <f t="shared" si="14"/>
        <v>0.27241579468810256</v>
      </c>
      <c r="G640" s="1">
        <v>0.12649798160038889</v>
      </c>
      <c r="H640" s="1">
        <f t="shared" si="15"/>
        <v>4.1010879622496261E-3</v>
      </c>
    </row>
    <row r="641" spans="1:8" outlineLevel="1" x14ac:dyDescent="0.2">
      <c r="A641" s="10">
        <v>133</v>
      </c>
      <c r="B641" s="9">
        <v>9.0725714422312862</v>
      </c>
      <c r="C641" s="9">
        <v>9.0671011125040231</v>
      </c>
      <c r="D641" s="15">
        <f t="shared" si="12"/>
        <v>5.4703297272631346E-3</v>
      </c>
      <c r="E641" s="1">
        <f t="shared" si="13"/>
        <v>8.892668452822225E-2</v>
      </c>
      <c r="F641" s="1">
        <f t="shared" si="14"/>
        <v>8.892668452822225E-2</v>
      </c>
      <c r="G641" s="1">
        <v>6.7081397877251564E-2</v>
      </c>
      <c r="H641" s="1">
        <f t="shared" si="15"/>
        <v>2.031690477565896E-4</v>
      </c>
    </row>
    <row r="642" spans="1:8" outlineLevel="1" x14ac:dyDescent="0.2">
      <c r="A642" s="10">
        <v>134</v>
      </c>
      <c r="B642" s="9">
        <v>9.130581540672603</v>
      </c>
      <c r="C642" s="9">
        <v>9.1478578253348637</v>
      </c>
      <c r="D642" s="9">
        <f t="shared" si="12"/>
        <v>-1.7276284662260721E-2</v>
      </c>
      <c r="E642" s="1">
        <f t="shared" si="13"/>
        <v>-0.28084645580391049</v>
      </c>
      <c r="F642" s="1">
        <f t="shared" si="14"/>
        <v>0.28084645580391049</v>
      </c>
      <c r="G642" s="1">
        <v>5.6320106941836874E-2</v>
      </c>
      <c r="H642" s="1">
        <f t="shared" si="15"/>
        <v>1.6627643628088925E-3</v>
      </c>
    </row>
    <row r="643" spans="1:8" outlineLevel="1" x14ac:dyDescent="0.2">
      <c r="A643" s="10">
        <v>135</v>
      </c>
      <c r="B643" s="9">
        <v>9.3214344194817702</v>
      </c>
      <c r="C643" s="9">
        <v>9.3509234343492285</v>
      </c>
      <c r="D643" s="9">
        <f t="shared" si="12"/>
        <v>-2.9489014867458252E-2</v>
      </c>
      <c r="E643" s="1">
        <f t="shared" si="13"/>
        <v>-0.47937884056552305</v>
      </c>
      <c r="F643" s="1">
        <f t="shared" si="14"/>
        <v>0.47937884056552305</v>
      </c>
      <c r="G643" s="1">
        <v>4.9642755444182375E-2</v>
      </c>
      <c r="H643" s="1">
        <f t="shared" si="15"/>
        <v>4.2103535570145404E-3</v>
      </c>
    </row>
    <row r="644" spans="1:8" outlineLevel="1" x14ac:dyDescent="0.2">
      <c r="A644" s="10">
        <v>136</v>
      </c>
      <c r="B644" s="9">
        <v>9.3783094225457369</v>
      </c>
      <c r="C644" s="9">
        <v>9.4288875002811743</v>
      </c>
      <c r="D644" s="9">
        <f t="shared" si="12"/>
        <v>-5.0578077735437432E-2</v>
      </c>
      <c r="E644" s="1">
        <f t="shared" si="13"/>
        <v>-0.82220651899778896</v>
      </c>
      <c r="F644" s="1">
        <f t="shared" si="14"/>
        <v>0.82220651899778896</v>
      </c>
      <c r="G644" s="1">
        <v>4.6183205619749861E-2</v>
      </c>
      <c r="H644" s="1">
        <f t="shared" si="15"/>
        <v>1.1439175455405891E-2</v>
      </c>
    </row>
    <row r="645" spans="1:8" outlineLevel="1" x14ac:dyDescent="0.2">
      <c r="A645" s="10">
        <v>137</v>
      </c>
      <c r="B645" s="9">
        <v>9.5878092164432847</v>
      </c>
      <c r="C645" s="9">
        <v>9.5200664697753687</v>
      </c>
      <c r="D645" s="9">
        <f t="shared" si="12"/>
        <v>6.774274666791591E-2</v>
      </c>
      <c r="E645" s="1">
        <f t="shared" si="13"/>
        <v>1.1012385290030731</v>
      </c>
      <c r="F645" s="1">
        <f t="shared" si="14"/>
        <v>1.1012385290030731</v>
      </c>
      <c r="G645" s="1">
        <v>4.1113336400903672E-2</v>
      </c>
      <c r="H645" s="1">
        <f t="shared" si="15"/>
        <v>1.8075474446379032E-2</v>
      </c>
    </row>
    <row r="646" spans="1:8" outlineLevel="1" x14ac:dyDescent="0.2">
      <c r="A646" s="10">
        <v>138</v>
      </c>
      <c r="B646" s="9">
        <v>10.304810761476958</v>
      </c>
      <c r="C646" s="9">
        <v>10.203419322503317</v>
      </c>
      <c r="D646" s="9">
        <f t="shared" si="12"/>
        <v>0.101391438973641</v>
      </c>
      <c r="E646" s="1">
        <f t="shared" si="13"/>
        <v>1.6482378498201564</v>
      </c>
      <c r="F646" s="1">
        <f t="shared" si="14"/>
        <v>1.6482378498201564</v>
      </c>
      <c r="G646" s="1">
        <v>8.3925565712664518E-2</v>
      </c>
      <c r="H646" s="1">
        <f t="shared" si="15"/>
        <v>9.056309631700217E-2</v>
      </c>
    </row>
    <row r="647" spans="1:8" outlineLevel="1" x14ac:dyDescent="0.2">
      <c r="A647" s="10">
        <v>139</v>
      </c>
      <c r="B647" s="9">
        <v>9.7584617804858702</v>
      </c>
      <c r="C647" s="9">
        <v>9.7545990922401398</v>
      </c>
      <c r="D647" s="15">
        <f t="shared" si="12"/>
        <v>3.862688245730439E-3</v>
      </c>
      <c r="E647" s="1">
        <f t="shared" si="13"/>
        <v>6.2792569403453083E-2</v>
      </c>
      <c r="F647" s="1">
        <f t="shared" si="14"/>
        <v>6.2792569403453083E-2</v>
      </c>
      <c r="G647" s="1">
        <v>4.8897983912602472E-2</v>
      </c>
      <c r="H647" s="1">
        <f t="shared" si="15"/>
        <v>7.1044752007984346E-5</v>
      </c>
    </row>
    <row r="648" spans="1:8" outlineLevel="1" x14ac:dyDescent="0.2">
      <c r="A648" s="10">
        <v>140</v>
      </c>
      <c r="B648" s="9">
        <v>9.6331590324118004</v>
      </c>
      <c r="C648" s="9">
        <v>9.7450928848191865</v>
      </c>
      <c r="D648" s="9">
        <f t="shared" si="12"/>
        <v>-0.11193385240738607</v>
      </c>
      <c r="E648" s="1">
        <f t="shared" si="13"/>
        <v>-1.8196172584353993</v>
      </c>
      <c r="F648" s="1">
        <f t="shared" si="14"/>
        <v>1.8196172584353993</v>
      </c>
      <c r="G648" s="1">
        <v>6.1311914543087973E-2</v>
      </c>
      <c r="H648" s="1">
        <f t="shared" si="15"/>
        <v>7.6796443257803451E-2</v>
      </c>
    </row>
    <row r="649" spans="1:8" outlineLevel="1" x14ac:dyDescent="0.2">
      <c r="A649" s="10">
        <v>141</v>
      </c>
      <c r="B649" s="9">
        <v>9.5163534011126867</v>
      </c>
      <c r="C649" s="9">
        <v>9.5753621113727494</v>
      </c>
      <c r="D649" s="9">
        <f t="shared" si="12"/>
        <v>-5.9008710260062713E-2</v>
      </c>
      <c r="E649" s="1">
        <f t="shared" si="13"/>
        <v>-0.95925642938149247</v>
      </c>
      <c r="F649" s="1">
        <f t="shared" si="14"/>
        <v>0.95925642938149247</v>
      </c>
      <c r="G649" s="1">
        <v>6.2817133711122353E-2</v>
      </c>
      <c r="H649" s="1">
        <f t="shared" si="15"/>
        <v>2.1937019356277697E-2</v>
      </c>
    </row>
    <row r="650" spans="1:8" outlineLevel="1" x14ac:dyDescent="0.2">
      <c r="A650" s="10">
        <v>142</v>
      </c>
      <c r="B650" s="9">
        <v>9.8694135722023759</v>
      </c>
      <c r="C650" s="9">
        <v>9.978646931732019</v>
      </c>
      <c r="D650" s="9">
        <f t="shared" si="12"/>
        <v>-0.10923335952964308</v>
      </c>
      <c r="E650" s="1">
        <f t="shared" si="13"/>
        <v>-1.7757175503404892</v>
      </c>
      <c r="F650" s="1">
        <f t="shared" si="14"/>
        <v>1.7757175503404892</v>
      </c>
      <c r="G650" s="1">
        <v>0.11831439963061047</v>
      </c>
      <c r="H650" s="1">
        <f t="shared" si="15"/>
        <v>0.15996929386909883</v>
      </c>
    </row>
    <row r="651" spans="1:8" outlineLevel="1" x14ac:dyDescent="0.2">
      <c r="A651" s="10">
        <v>143</v>
      </c>
      <c r="B651" s="9">
        <v>9.527619231384973</v>
      </c>
      <c r="C651" s="9">
        <v>9.5303869777871224</v>
      </c>
      <c r="D651" s="15">
        <f t="shared" si="12"/>
        <v>-2.7677464021493847E-3</v>
      </c>
      <c r="E651" s="1">
        <f t="shared" si="13"/>
        <v>-4.4992993736997319E-2</v>
      </c>
      <c r="F651" s="1">
        <f t="shared" si="14"/>
        <v>4.4992993736997319E-2</v>
      </c>
      <c r="G651" s="1">
        <v>5.7695194252126852E-2</v>
      </c>
      <c r="H651" s="1">
        <f t="shared" si="15"/>
        <v>4.384553315829064E-5</v>
      </c>
    </row>
    <row r="652" spans="1:8" outlineLevel="1" x14ac:dyDescent="0.2">
      <c r="A652" s="10">
        <v>144</v>
      </c>
      <c r="B652" s="9">
        <v>9.2308834113741689</v>
      </c>
      <c r="C652" s="9">
        <v>9.2849840049177388</v>
      </c>
      <c r="D652" s="9">
        <f t="shared" si="12"/>
        <v>-5.4100593543569886E-2</v>
      </c>
      <c r="E652" s="1">
        <f t="shared" si="13"/>
        <v>-0.87946918279194941</v>
      </c>
      <c r="F652" s="1">
        <f t="shared" si="14"/>
        <v>0.87946918279194941</v>
      </c>
      <c r="G652" s="1">
        <v>4.6293396611714777E-2</v>
      </c>
      <c r="H652" s="1">
        <f t="shared" si="15"/>
        <v>1.3122284969573643E-2</v>
      </c>
    </row>
    <row r="653" spans="1:8" outlineLevel="1" x14ac:dyDescent="0.2">
      <c r="A653" s="10">
        <v>145</v>
      </c>
      <c r="B653" s="9">
        <v>9.7303741700771909</v>
      </c>
      <c r="C653" s="9">
        <v>9.7143684437834317</v>
      </c>
      <c r="D653" s="9">
        <f t="shared" si="12"/>
        <v>1.6005726293759182E-2</v>
      </c>
      <c r="E653" s="1">
        <f t="shared" si="13"/>
        <v>0.26019202566100252</v>
      </c>
      <c r="F653" s="1">
        <f t="shared" si="14"/>
        <v>0.26019202566100252</v>
      </c>
      <c r="G653" s="1">
        <v>5.5637582097788088E-2</v>
      </c>
      <c r="H653" s="1">
        <f t="shared" si="15"/>
        <v>1.4078538309190449E-3</v>
      </c>
    </row>
    <row r="654" spans="1:8" outlineLevel="1" x14ac:dyDescent="0.2">
      <c r="A654" s="10">
        <v>146</v>
      </c>
      <c r="B654" s="9">
        <v>10.189255982641804</v>
      </c>
      <c r="C654" s="9">
        <v>10.157487845786253</v>
      </c>
      <c r="D654" s="9">
        <f t="shared" si="12"/>
        <v>3.1768136855550466E-2</v>
      </c>
      <c r="E654" s="1">
        <f t="shared" si="13"/>
        <v>0.51642866610461569</v>
      </c>
      <c r="F654" s="1">
        <f t="shared" si="14"/>
        <v>0.51642866610461569</v>
      </c>
      <c r="G654" s="1">
        <v>9.0832780495242404E-2</v>
      </c>
      <c r="H654" s="1">
        <f t="shared" si="15"/>
        <v>9.7690987386977925E-3</v>
      </c>
    </row>
    <row r="655" spans="1:8" outlineLevel="1" x14ac:dyDescent="0.2">
      <c r="A655" s="10">
        <v>147</v>
      </c>
      <c r="B655" s="9">
        <v>9.2231336874191427</v>
      </c>
      <c r="C655" s="9">
        <v>9.2548715328436515</v>
      </c>
      <c r="D655" s="9">
        <f t="shared" si="12"/>
        <v>-3.1737845424508748E-2</v>
      </c>
      <c r="E655" s="1">
        <f t="shared" si="13"/>
        <v>-0.51593624303937879</v>
      </c>
      <c r="F655" s="1">
        <f t="shared" si="14"/>
        <v>0.51593624303937879</v>
      </c>
      <c r="G655" s="1">
        <v>4.8416459365316022E-2</v>
      </c>
      <c r="H655" s="1">
        <f t="shared" si="15"/>
        <v>4.7442766176452478E-3</v>
      </c>
    </row>
    <row r="656" spans="1:8" outlineLevel="1" x14ac:dyDescent="0.2">
      <c r="A656" s="10">
        <v>148</v>
      </c>
      <c r="B656" s="9">
        <v>9.995747630961425</v>
      </c>
      <c r="C656" s="9">
        <v>10.092312954706619</v>
      </c>
      <c r="D656" s="9">
        <f t="shared" si="12"/>
        <v>-9.656532374519422E-2</v>
      </c>
      <c r="E656" s="1">
        <f t="shared" si="13"/>
        <v>-1.5697836344777012</v>
      </c>
      <c r="F656" s="1">
        <f t="shared" si="14"/>
        <v>1.5697836344777012</v>
      </c>
      <c r="G656" s="1">
        <v>8.2773833041160594E-2</v>
      </c>
      <c r="H656" s="1">
        <f t="shared" si="15"/>
        <v>8.0816220167058431E-2</v>
      </c>
    </row>
    <row r="657" spans="1:8" outlineLevel="1" x14ac:dyDescent="0.2">
      <c r="A657" s="10">
        <v>149</v>
      </c>
      <c r="B657" s="9">
        <v>9.3872510664214737</v>
      </c>
      <c r="C657" s="9">
        <v>9.4223080287264587</v>
      </c>
      <c r="D657" s="9">
        <f t="shared" si="12"/>
        <v>-3.5056962304985007E-2</v>
      </c>
      <c r="E657" s="1">
        <f t="shared" si="13"/>
        <v>-0.56989241651670963</v>
      </c>
      <c r="F657" s="1">
        <f t="shared" si="14"/>
        <v>0.56989241651670963</v>
      </c>
      <c r="G657" s="1">
        <v>4.1876731235049508E-2</v>
      </c>
      <c r="H657" s="1">
        <f t="shared" si="15"/>
        <v>4.9384936631902774E-3</v>
      </c>
    </row>
    <row r="658" spans="1:8" outlineLevel="1" x14ac:dyDescent="0.2">
      <c r="A658" s="10">
        <v>150</v>
      </c>
      <c r="B658" s="9">
        <v>9.6316788292406379</v>
      </c>
      <c r="C658" s="9">
        <v>9.6413466510610029</v>
      </c>
      <c r="D658" s="15">
        <f t="shared" si="12"/>
        <v>-9.6678218203649635E-3</v>
      </c>
      <c r="E658" s="1">
        <f t="shared" si="13"/>
        <v>-0.15716188675244433</v>
      </c>
      <c r="F658" s="1">
        <f t="shared" si="14"/>
        <v>0.15716188675244433</v>
      </c>
      <c r="G658" s="1">
        <v>4.2340956842230833E-2</v>
      </c>
      <c r="H658" s="1">
        <f t="shared" si="15"/>
        <v>3.8011241391208711E-4</v>
      </c>
    </row>
    <row r="659" spans="1:8" outlineLevel="1" x14ac:dyDescent="0.2">
      <c r="A659" s="10">
        <v>151</v>
      </c>
      <c r="B659" s="9">
        <v>9.698552220870587</v>
      </c>
      <c r="C659" s="9">
        <v>9.6813117149686523</v>
      </c>
      <c r="D659" s="9">
        <f t="shared" si="12"/>
        <v>1.7240505901934711E-2</v>
      </c>
      <c r="E659" s="1">
        <f t="shared" si="13"/>
        <v>0.28026482970622485</v>
      </c>
      <c r="F659" s="1">
        <f t="shared" si="14"/>
        <v>0.28026482970622485</v>
      </c>
      <c r="G659" s="1">
        <v>5.4131649741639601E-2</v>
      </c>
      <c r="H659" s="1">
        <f t="shared" si="15"/>
        <v>1.5841847357377611E-3</v>
      </c>
    </row>
    <row r="660" spans="1:8" outlineLevel="1" x14ac:dyDescent="0.2">
      <c r="A660" s="10">
        <v>152</v>
      </c>
      <c r="B660" s="9">
        <v>9.1522148435728443</v>
      </c>
      <c r="C660" s="9">
        <v>9.1941153424385362</v>
      </c>
      <c r="D660" s="9">
        <f t="shared" si="12"/>
        <v>-4.1900498865691915E-2</v>
      </c>
      <c r="E660" s="1">
        <f t="shared" si="13"/>
        <v>-0.68114220348262511</v>
      </c>
      <c r="F660" s="1">
        <f t="shared" si="14"/>
        <v>0.68114220348262511</v>
      </c>
      <c r="G660" s="1">
        <v>4.4092843753633565E-2</v>
      </c>
      <c r="H660" s="1">
        <f t="shared" si="15"/>
        <v>7.4626145199274728E-3</v>
      </c>
    </row>
    <row r="661" spans="1:8" outlineLevel="1" x14ac:dyDescent="0.2">
      <c r="A661" s="10">
        <v>153</v>
      </c>
      <c r="B661" s="9">
        <v>10.394090060613085</v>
      </c>
      <c r="C661" s="9">
        <v>10.456747740221459</v>
      </c>
      <c r="D661" s="9">
        <f t="shared" si="12"/>
        <v>-6.265767960837465E-2</v>
      </c>
      <c r="E661" s="1">
        <f t="shared" si="13"/>
        <v>-1.0185747451446694</v>
      </c>
      <c r="F661" s="1">
        <f t="shared" si="14"/>
        <v>1.0185747451446694</v>
      </c>
      <c r="G661" s="1">
        <v>0.14124896773566256</v>
      </c>
      <c r="H661" s="1">
        <f t="shared" si="15"/>
        <v>6.6239232475528709E-2</v>
      </c>
    </row>
    <row r="662" spans="1:8" outlineLevel="1" x14ac:dyDescent="0.2">
      <c r="A662" s="10">
        <v>154</v>
      </c>
      <c r="B662" s="9">
        <v>9.7965146265320229</v>
      </c>
      <c r="C662" s="9">
        <v>9.8078994764817331</v>
      </c>
      <c r="D662" s="9">
        <f t="shared" si="12"/>
        <v>-1.138484994971023E-2</v>
      </c>
      <c r="E662" s="1">
        <f t="shared" si="13"/>
        <v>-0.1850742113100286</v>
      </c>
      <c r="F662" s="1">
        <f t="shared" si="14"/>
        <v>0.1850742113100286</v>
      </c>
      <c r="G662" s="1">
        <v>7.7744466829910167E-2</v>
      </c>
      <c r="H662" s="1">
        <f t="shared" si="15"/>
        <v>1.0436082663035791E-3</v>
      </c>
    </row>
    <row r="663" spans="1:8" outlineLevel="1" x14ac:dyDescent="0.2">
      <c r="A663" s="10">
        <v>155</v>
      </c>
      <c r="B663" s="9">
        <v>9.4768655830706301</v>
      </c>
      <c r="C663" s="9">
        <v>9.4752527349054034</v>
      </c>
      <c r="D663" s="15">
        <f t="shared" si="12"/>
        <v>1.6128481652266657E-3</v>
      </c>
      <c r="E663" s="1">
        <f t="shared" si="13"/>
        <v>2.6218755930968531E-2</v>
      </c>
      <c r="F663" s="1">
        <f t="shared" si="14"/>
        <v>2.6218755930968531E-2</v>
      </c>
      <c r="G663" s="1">
        <v>4.1501285454938808E-2</v>
      </c>
      <c r="H663" s="1">
        <f t="shared" si="15"/>
        <v>1.0350978009287389E-5</v>
      </c>
    </row>
    <row r="664" spans="1:8" outlineLevel="1" x14ac:dyDescent="0.2">
      <c r="A664" s="10">
        <v>156</v>
      </c>
      <c r="B664" s="9">
        <v>9.5451791323440407</v>
      </c>
      <c r="C664" s="9">
        <v>9.5177341246326428</v>
      </c>
      <c r="D664" s="9">
        <f t="shared" si="12"/>
        <v>2.7445007711397906E-2</v>
      </c>
      <c r="E664" s="1">
        <f t="shared" si="13"/>
        <v>0.4461510849085808</v>
      </c>
      <c r="F664" s="1">
        <f t="shared" si="14"/>
        <v>0.4461510849085808</v>
      </c>
      <c r="G664" s="1">
        <v>5.8033481333401221E-2</v>
      </c>
      <c r="H664" s="1">
        <f t="shared" si="15"/>
        <v>4.3396064208071567E-3</v>
      </c>
    </row>
    <row r="665" spans="1:8" outlineLevel="1" x14ac:dyDescent="0.2">
      <c r="A665" s="10">
        <v>157</v>
      </c>
      <c r="B665" s="9">
        <v>9.588686735146867</v>
      </c>
      <c r="C665" s="9">
        <v>9.5163199046508762</v>
      </c>
      <c r="D665" s="9">
        <f t="shared" si="12"/>
        <v>7.2366830495990797E-2</v>
      </c>
      <c r="E665" s="1">
        <f t="shared" si="13"/>
        <v>1.1764084848033427</v>
      </c>
      <c r="F665" s="1">
        <f t="shared" si="14"/>
        <v>1.1764084848033427</v>
      </c>
      <c r="G665" s="1">
        <v>5.9554726563268566E-2</v>
      </c>
      <c r="H665" s="1">
        <f t="shared" si="15"/>
        <v>3.1063058921978578E-2</v>
      </c>
    </row>
    <row r="666" spans="1:8" outlineLevel="1" x14ac:dyDescent="0.2">
      <c r="A666" s="10">
        <v>158</v>
      </c>
      <c r="B666" s="9">
        <v>9.5106941926258521</v>
      </c>
      <c r="C666" s="9">
        <v>9.4735481792983371</v>
      </c>
      <c r="D666" s="9">
        <f t="shared" si="12"/>
        <v>3.7146013327514993E-2</v>
      </c>
      <c r="E666" s="1">
        <f t="shared" si="13"/>
        <v>0.60385241353810082</v>
      </c>
      <c r="F666" s="1">
        <f t="shared" si="14"/>
        <v>0.60385241353810082</v>
      </c>
      <c r="G666" s="1">
        <v>4.026184570647047E-2</v>
      </c>
      <c r="H666" s="1">
        <f t="shared" si="15"/>
        <v>5.3128617805399247E-3</v>
      </c>
    </row>
    <row r="667" spans="1:8" outlineLevel="1" x14ac:dyDescent="0.2">
      <c r="A667" s="10">
        <v>159</v>
      </c>
      <c r="B667" s="9">
        <v>9.9574073945255588</v>
      </c>
      <c r="C667" s="9">
        <v>9.9414561337330181</v>
      </c>
      <c r="D667" s="9">
        <f t="shared" si="12"/>
        <v>1.5951260792540722E-2</v>
      </c>
      <c r="E667" s="1">
        <f t="shared" si="13"/>
        <v>0.25930662447204195</v>
      </c>
      <c r="F667" s="1">
        <f t="shared" si="14"/>
        <v>0.25930662447204195</v>
      </c>
      <c r="G667" s="1">
        <v>6.7922266918933646E-2</v>
      </c>
      <c r="H667" s="1">
        <f t="shared" si="15"/>
        <v>1.7523218447118071E-3</v>
      </c>
    </row>
    <row r="668" spans="1:8" outlineLevel="1" x14ac:dyDescent="0.2">
      <c r="A668" s="10">
        <v>160</v>
      </c>
      <c r="B668" s="9">
        <v>8.9253214169438859</v>
      </c>
      <c r="C668" s="9">
        <v>9.0873677717074752</v>
      </c>
      <c r="D668" s="9">
        <f t="shared" si="12"/>
        <v>-0.16204635476358931</v>
      </c>
      <c r="E668" s="1">
        <f t="shared" si="13"/>
        <v>-2.6342552985777132</v>
      </c>
      <c r="F668" s="1">
        <f t="shared" si="14"/>
        <v>2.6342552985777132</v>
      </c>
      <c r="G668" s="1">
        <v>5.215254902278553E-2</v>
      </c>
      <c r="H668" s="1">
        <f t="shared" si="15"/>
        <v>0.13427436797239761</v>
      </c>
    </row>
    <row r="669" spans="1:8" outlineLevel="1" x14ac:dyDescent="0.2">
      <c r="A669" s="10">
        <v>161</v>
      </c>
      <c r="B669" s="9">
        <v>9.7731313992138027</v>
      </c>
      <c r="C669" s="9">
        <v>9.8008960680001387</v>
      </c>
      <c r="D669" s="9">
        <f t="shared" si="12"/>
        <v>-2.7764668786335989E-2</v>
      </c>
      <c r="E669" s="1">
        <f t="shared" si="13"/>
        <v>-0.45134755404010302</v>
      </c>
      <c r="F669" s="1">
        <f t="shared" si="14"/>
        <v>0.45134755404010302</v>
      </c>
      <c r="G669" s="1">
        <v>4.5902542682311809E-2</v>
      </c>
      <c r="H669" s="1">
        <f t="shared" si="15"/>
        <v>3.424145400707923E-3</v>
      </c>
    </row>
    <row r="670" spans="1:8" outlineLevel="1" x14ac:dyDescent="0.2">
      <c r="A670" s="10">
        <v>162</v>
      </c>
      <c r="B670" s="9">
        <v>9.2992665811705848</v>
      </c>
      <c r="C670" s="9">
        <v>9.3112142490208072</v>
      </c>
      <c r="D670" s="9">
        <f t="shared" si="12"/>
        <v>-1.1947667850222388E-2</v>
      </c>
      <c r="E670" s="1">
        <f t="shared" si="13"/>
        <v>-0.19422348244742335</v>
      </c>
      <c r="F670" s="1">
        <f t="shared" si="14"/>
        <v>0.19422348244742335</v>
      </c>
      <c r="G670" s="1">
        <v>6.0120788168178618E-2</v>
      </c>
      <c r="H670" s="1">
        <f t="shared" si="15"/>
        <v>8.5578130781882784E-4</v>
      </c>
    </row>
    <row r="671" spans="1:8" outlineLevel="1" x14ac:dyDescent="0.2">
      <c r="A671" s="10">
        <v>163</v>
      </c>
      <c r="B671" s="9">
        <v>9.4303590459428683</v>
      </c>
      <c r="C671" s="9">
        <v>9.4361338797143617</v>
      </c>
      <c r="D671" s="15">
        <f t="shared" si="12"/>
        <v>-5.7748337714933484E-3</v>
      </c>
      <c r="E671" s="1">
        <f t="shared" si="13"/>
        <v>-9.3876758185368267E-2</v>
      </c>
      <c r="F671" s="1">
        <f t="shared" si="14"/>
        <v>9.3876758185368267E-2</v>
      </c>
      <c r="G671" s="1">
        <v>4.1024351462435583E-2</v>
      </c>
      <c r="H671" s="1">
        <f t="shared" si="15"/>
        <v>1.3104530886961924E-4</v>
      </c>
    </row>
    <row r="672" spans="1:8" outlineLevel="1" x14ac:dyDescent="0.2">
      <c r="A672" s="10">
        <v>164</v>
      </c>
      <c r="B672" s="9">
        <v>9.4856967947373274</v>
      </c>
      <c r="C672" s="9">
        <v>9.5353522078372244</v>
      </c>
      <c r="D672" s="9">
        <f t="shared" si="12"/>
        <v>-4.9655413099896961E-2</v>
      </c>
      <c r="E672" s="1">
        <f t="shared" si="13"/>
        <v>-0.80720751325940809</v>
      </c>
      <c r="F672" s="1">
        <f t="shared" si="14"/>
        <v>0.80720751325940809</v>
      </c>
      <c r="G672" s="1">
        <v>9.4592576776283605E-2</v>
      </c>
      <c r="H672" s="1">
        <f t="shared" si="15"/>
        <v>2.5062136487257552E-2</v>
      </c>
    </row>
    <row r="673" spans="1:8" outlineLevel="1" x14ac:dyDescent="0.2">
      <c r="A673" s="10">
        <v>165</v>
      </c>
      <c r="B673" s="9">
        <v>9.1196407472095391</v>
      </c>
      <c r="C673" s="9">
        <v>9.1564851236259042</v>
      </c>
      <c r="D673" s="9">
        <f t="shared" si="12"/>
        <v>-3.6844376416365066E-2</v>
      </c>
      <c r="E673" s="1">
        <f t="shared" si="13"/>
        <v>-0.59894894852278135</v>
      </c>
      <c r="F673" s="1">
        <f t="shared" si="14"/>
        <v>0.59894894852278135</v>
      </c>
      <c r="G673" s="1">
        <v>4.7284729257980121E-2</v>
      </c>
      <c r="H673" s="1">
        <f t="shared" si="15"/>
        <v>6.2294974557070074E-3</v>
      </c>
    </row>
    <row r="674" spans="1:8" outlineLevel="1" x14ac:dyDescent="0.2">
      <c r="A674" s="10">
        <v>166</v>
      </c>
      <c r="B674" s="9">
        <v>9.8488729592629056</v>
      </c>
      <c r="C674" s="9">
        <v>9.8559994175719918</v>
      </c>
      <c r="D674" s="15">
        <f t="shared" si="12"/>
        <v>-7.1264583090862033E-3</v>
      </c>
      <c r="E674" s="1">
        <f t="shared" si="13"/>
        <v>-0.11584901485868934</v>
      </c>
      <c r="F674" s="1">
        <f t="shared" si="14"/>
        <v>0.11584901485868934</v>
      </c>
      <c r="G674" s="1">
        <v>6.8215269266872477E-2</v>
      </c>
      <c r="H674" s="1">
        <f t="shared" si="15"/>
        <v>3.5149071282393289E-4</v>
      </c>
    </row>
    <row r="675" spans="1:8" outlineLevel="1" x14ac:dyDescent="0.2">
      <c r="A675" s="10">
        <v>167</v>
      </c>
      <c r="B675" s="9">
        <v>9.3067408662624977</v>
      </c>
      <c r="C675" s="9">
        <v>9.4913099153928808</v>
      </c>
      <c r="D675" s="9">
        <f t="shared" si="12"/>
        <v>-0.18456904913038308</v>
      </c>
      <c r="E675" s="1">
        <f t="shared" si="13"/>
        <v>-3.0003883539033374</v>
      </c>
      <c r="F675" s="1">
        <f t="shared" si="14"/>
        <v>3.0003883539033374</v>
      </c>
      <c r="G675" s="1">
        <v>7.9704896313559967E-2</v>
      </c>
      <c r="H675" s="1">
        <f t="shared" si="15"/>
        <v>0.28239985261418293</v>
      </c>
    </row>
    <row r="676" spans="1:8" outlineLevel="1" x14ac:dyDescent="0.2">
      <c r="A676" s="10">
        <v>168</v>
      </c>
      <c r="B676" s="9">
        <v>9.3954912557802963</v>
      </c>
      <c r="C676" s="9">
        <v>9.4613339650405166</v>
      </c>
      <c r="D676" s="9">
        <f t="shared" si="12"/>
        <v>-6.5842709260220289E-2</v>
      </c>
      <c r="E676" s="1">
        <f t="shared" si="13"/>
        <v>-1.0703511720117964</v>
      </c>
      <c r="F676" s="1">
        <f t="shared" si="14"/>
        <v>1.0703511720117964</v>
      </c>
      <c r="G676" s="1">
        <v>6.4651901081679231E-2</v>
      </c>
      <c r="H676" s="1">
        <f t="shared" si="15"/>
        <v>2.8220589869763866E-2</v>
      </c>
    </row>
    <row r="677" spans="1:8" outlineLevel="1" x14ac:dyDescent="0.2">
      <c r="A677" s="10">
        <v>169</v>
      </c>
      <c r="B677" s="9">
        <v>9.0949295204648557</v>
      </c>
      <c r="C677" s="9">
        <v>9.0294457235893244</v>
      </c>
      <c r="D677" s="9">
        <f t="shared" si="12"/>
        <v>6.5483796875531297E-2</v>
      </c>
      <c r="E677" s="1">
        <f t="shared" si="13"/>
        <v>1.0645166263814954</v>
      </c>
      <c r="F677" s="1">
        <f t="shared" si="14"/>
        <v>1.0645166263814954</v>
      </c>
      <c r="G677" s="1">
        <v>0.10130606178734132</v>
      </c>
      <c r="H677" s="1">
        <f t="shared" si="15"/>
        <v>4.7380043077968434E-2</v>
      </c>
    </row>
    <row r="678" spans="1:8" outlineLevel="1" x14ac:dyDescent="0.2">
      <c r="A678" s="10">
        <v>170</v>
      </c>
      <c r="B678" s="9">
        <v>9.1493921978223351</v>
      </c>
      <c r="C678" s="9">
        <v>9.164697757849158</v>
      </c>
      <c r="D678" s="9">
        <f t="shared" si="12"/>
        <v>-1.5305560026822818E-2</v>
      </c>
      <c r="E678" s="1">
        <f t="shared" si="13"/>
        <v>-0.24880999425860953</v>
      </c>
      <c r="F678" s="1">
        <f t="shared" si="14"/>
        <v>0.24880999425860953</v>
      </c>
      <c r="G678" s="1">
        <v>4.1619728976666985E-2</v>
      </c>
      <c r="H678" s="1">
        <f t="shared" si="15"/>
        <v>9.3505661249135774E-4</v>
      </c>
    </row>
    <row r="679" spans="1:8" outlineLevel="1" x14ac:dyDescent="0.2">
      <c r="A679" s="10">
        <v>171</v>
      </c>
      <c r="B679" s="9">
        <v>9.7739165927482556</v>
      </c>
      <c r="C679" s="9">
        <v>9.8423015938276901</v>
      </c>
      <c r="D679" s="9">
        <f t="shared" si="12"/>
        <v>-6.838500107943446E-2</v>
      </c>
      <c r="E679" s="1">
        <f t="shared" si="13"/>
        <v>-1.1116791346498087</v>
      </c>
      <c r="F679" s="1">
        <f t="shared" si="14"/>
        <v>1.1116791346498087</v>
      </c>
      <c r="G679" s="1">
        <v>9.8972271038705262E-2</v>
      </c>
      <c r="H679" s="1">
        <f t="shared" si="15"/>
        <v>5.0219788201855395E-2</v>
      </c>
    </row>
    <row r="680" spans="1:8" outlineLevel="1" x14ac:dyDescent="0.2">
      <c r="A680" s="10">
        <v>172</v>
      </c>
      <c r="B680" s="9">
        <v>9.7883011427270112</v>
      </c>
      <c r="C680" s="9">
        <v>9.7531167924400091</v>
      </c>
      <c r="D680" s="9">
        <f t="shared" si="12"/>
        <v>3.5184350287002175E-2</v>
      </c>
      <c r="E680" s="1">
        <f t="shared" si="13"/>
        <v>0.57196325894382505</v>
      </c>
      <c r="F680" s="1">
        <f t="shared" si="14"/>
        <v>0.57196325894382505</v>
      </c>
      <c r="G680" s="1">
        <v>5.3187127684951194E-2</v>
      </c>
      <c r="H680" s="1">
        <f t="shared" si="15"/>
        <v>6.469835510011796E-3</v>
      </c>
    </row>
    <row r="681" spans="1:8" outlineLevel="1" x14ac:dyDescent="0.2">
      <c r="A681" s="10">
        <v>173</v>
      </c>
      <c r="B681" s="9">
        <v>9.1197485929901774</v>
      </c>
      <c r="C681" s="9">
        <v>9.046644547725796</v>
      </c>
      <c r="D681" s="9">
        <f t="shared" si="12"/>
        <v>7.3104045264381412E-2</v>
      </c>
      <c r="E681" s="1">
        <f t="shared" si="13"/>
        <v>1.1883927834483565</v>
      </c>
      <c r="F681" s="1">
        <f t="shared" si="14"/>
        <v>1.1883927834483565</v>
      </c>
      <c r="G681" s="1">
        <v>3.7005170812292161E-2</v>
      </c>
      <c r="H681" s="1">
        <f t="shared" si="15"/>
        <v>1.8785089124154782E-2</v>
      </c>
    </row>
    <row r="682" spans="1:8" outlineLevel="1" x14ac:dyDescent="0.2">
      <c r="A682" s="10">
        <v>174</v>
      </c>
      <c r="B682" s="9">
        <v>10.13444053074182</v>
      </c>
      <c r="C682" s="9">
        <v>9.873345795362539</v>
      </c>
      <c r="D682" s="9">
        <f t="shared" si="12"/>
        <v>0.26109473537928096</v>
      </c>
      <c r="E682" s="1">
        <f t="shared" si="13"/>
        <v>4.2444039614901508</v>
      </c>
      <c r="F682" s="1">
        <f t="shared" si="14"/>
        <v>4.2444039614901508</v>
      </c>
      <c r="G682" s="1">
        <v>0.12395687284606058</v>
      </c>
      <c r="H682" s="1">
        <f t="shared" si="15"/>
        <v>0.9699108230096074</v>
      </c>
    </row>
    <row r="683" spans="1:8" outlineLevel="1" x14ac:dyDescent="0.2">
      <c r="A683" s="10">
        <v>175</v>
      </c>
      <c r="B683" s="9">
        <v>9.1912187127685954</v>
      </c>
      <c r="C683" s="9">
        <v>9.3242611491723135</v>
      </c>
      <c r="D683" s="9">
        <f t="shared" si="12"/>
        <v>-0.13304243640371816</v>
      </c>
      <c r="E683" s="1">
        <f t="shared" si="13"/>
        <v>-2.1627622759147105</v>
      </c>
      <c r="F683" s="1">
        <f t="shared" si="14"/>
        <v>2.1627622759147105</v>
      </c>
      <c r="G683" s="1">
        <v>6.8127889875091482E-2</v>
      </c>
      <c r="H683" s="1">
        <f t="shared" si="15"/>
        <v>0.12232314164059155</v>
      </c>
    </row>
    <row r="684" spans="1:8" outlineLevel="1" x14ac:dyDescent="0.2">
      <c r="A684" s="10">
        <v>176</v>
      </c>
      <c r="B684" s="9">
        <v>9.213236175088209</v>
      </c>
      <c r="C684" s="9">
        <v>9.2049490075659186</v>
      </c>
      <c r="D684" s="15">
        <f t="shared" si="12"/>
        <v>8.2871675222904173E-3</v>
      </c>
      <c r="E684" s="1">
        <f t="shared" si="13"/>
        <v>0.13471771696218271</v>
      </c>
      <c r="F684" s="1">
        <f t="shared" si="14"/>
        <v>0.13471771696218271</v>
      </c>
      <c r="G684" s="1">
        <v>5.3168255036020372E-2</v>
      </c>
      <c r="H684" s="1">
        <f t="shared" si="15"/>
        <v>3.5878556383287273E-4</v>
      </c>
    </row>
    <row r="685" spans="1:8" outlineLevel="1" x14ac:dyDescent="0.2">
      <c r="A685" s="10">
        <v>177</v>
      </c>
      <c r="B685" s="9">
        <v>9.6429665881467201</v>
      </c>
      <c r="C685" s="9">
        <v>9.6278950593550583</v>
      </c>
      <c r="D685" s="9">
        <f t="shared" si="12"/>
        <v>1.5071528791661848E-2</v>
      </c>
      <c r="E685" s="1">
        <f t="shared" si="13"/>
        <v>0.24500553952616655</v>
      </c>
      <c r="F685" s="1">
        <f t="shared" si="14"/>
        <v>0.24500553952616655</v>
      </c>
      <c r="G685" s="1">
        <v>5.3975766229464608E-2</v>
      </c>
      <c r="H685" s="1">
        <f t="shared" si="15"/>
        <v>1.2067709465205963E-3</v>
      </c>
    </row>
    <row r="686" spans="1:8" outlineLevel="1" x14ac:dyDescent="0.2">
      <c r="A686" s="10">
        <v>178</v>
      </c>
      <c r="B686" s="9">
        <v>9.0715890937079564</v>
      </c>
      <c r="C686" s="9">
        <v>9.1436405218280967</v>
      </c>
      <c r="D686" s="9">
        <f t="shared" si="12"/>
        <v>-7.2051428120140315E-2</v>
      </c>
      <c r="E686" s="1">
        <f t="shared" si="13"/>
        <v>-1.1712812458661863</v>
      </c>
      <c r="F686" s="1">
        <f t="shared" si="14"/>
        <v>1.1712812458661863</v>
      </c>
      <c r="G686" s="1">
        <v>4.7577430909226767E-2</v>
      </c>
      <c r="H686" s="1">
        <f t="shared" si="15"/>
        <v>2.3985167486250163E-2</v>
      </c>
    </row>
    <row r="687" spans="1:8" outlineLevel="1" x14ac:dyDescent="0.2">
      <c r="A687" s="10">
        <v>179</v>
      </c>
      <c r="B687" s="9">
        <v>9.3451972607424292</v>
      </c>
      <c r="C687" s="9">
        <v>9.3747672496219536</v>
      </c>
      <c r="D687" s="9">
        <f t="shared" si="12"/>
        <v>-2.9569988879524445E-2</v>
      </c>
      <c r="E687" s="1">
        <f t="shared" si="13"/>
        <v>-0.48069516897441361</v>
      </c>
      <c r="F687" s="1">
        <f t="shared" si="14"/>
        <v>0.48069516897441361</v>
      </c>
      <c r="G687" s="1">
        <v>6.4783232171815253E-2</v>
      </c>
      <c r="H687" s="1">
        <f t="shared" si="15"/>
        <v>5.7050085889559614E-3</v>
      </c>
    </row>
    <row r="688" spans="1:8" outlineLevel="1" x14ac:dyDescent="0.2">
      <c r="A688" s="10">
        <v>180</v>
      </c>
      <c r="B688" s="9">
        <v>9.2196266209896702</v>
      </c>
      <c r="C688" s="9">
        <v>9.2298277586915844</v>
      </c>
      <c r="D688" s="9">
        <f t="shared" si="12"/>
        <v>-1.020113770191422E-2</v>
      </c>
      <c r="E688" s="1">
        <f t="shared" si="13"/>
        <v>-0.16583156765231016</v>
      </c>
      <c r="F688" s="1">
        <f t="shared" si="14"/>
        <v>0.16583156765231016</v>
      </c>
      <c r="G688" s="1">
        <v>5.0272602225807296E-2</v>
      </c>
      <c r="H688" s="1">
        <f t="shared" si="15"/>
        <v>5.109125729024582E-4</v>
      </c>
    </row>
    <row r="689" spans="1:8" outlineLevel="1" x14ac:dyDescent="0.2">
      <c r="A689" s="10">
        <v>181</v>
      </c>
      <c r="B689" s="9">
        <v>9.4474657208108113</v>
      </c>
      <c r="C689" s="9">
        <v>9.4460186845182594</v>
      </c>
      <c r="D689" s="15">
        <f t="shared" si="12"/>
        <v>1.4470362925518288E-3</v>
      </c>
      <c r="E689" s="1">
        <f t="shared" si="13"/>
        <v>2.3523287681787484E-2</v>
      </c>
      <c r="F689" s="1">
        <f t="shared" si="14"/>
        <v>2.3523287681787484E-2</v>
      </c>
      <c r="G689" s="1">
        <v>5.0477298287468282E-2</v>
      </c>
      <c r="H689" s="1">
        <f t="shared" si="15"/>
        <v>1.0326667218747589E-5</v>
      </c>
    </row>
    <row r="690" spans="1:8" outlineLevel="1" x14ac:dyDescent="0.2">
      <c r="A690" s="10">
        <v>182</v>
      </c>
      <c r="B690" s="9">
        <v>9.0298970501940001</v>
      </c>
      <c r="C690" s="9">
        <v>8.9771249913565079</v>
      </c>
      <c r="D690" s="9">
        <f t="shared" si="12"/>
        <v>5.2772058837492253E-2</v>
      </c>
      <c r="E690" s="1">
        <f t="shared" si="13"/>
        <v>0.8578722786595786</v>
      </c>
      <c r="F690" s="1">
        <f t="shared" si="14"/>
        <v>0.8578722786595786</v>
      </c>
      <c r="G690" s="1">
        <v>4.3076742715471669E-2</v>
      </c>
      <c r="H690" s="1">
        <f t="shared" si="15"/>
        <v>1.1540181791011159E-2</v>
      </c>
    </row>
    <row r="691" spans="1:8" outlineLevel="1" x14ac:dyDescent="0.2">
      <c r="A691" s="10">
        <v>183</v>
      </c>
      <c r="B691" s="9">
        <v>10.19820730233956</v>
      </c>
      <c r="C691" s="9">
        <v>10.271392295859744</v>
      </c>
      <c r="D691" s="9">
        <f t="shared" si="12"/>
        <v>-7.3184993520184705E-2</v>
      </c>
      <c r="E691" s="1">
        <f t="shared" si="13"/>
        <v>-1.1897086931587078</v>
      </c>
      <c r="F691" s="1">
        <f t="shared" si="14"/>
        <v>1.1897086931587078</v>
      </c>
      <c r="G691" s="1">
        <v>7.1467245626180204E-2</v>
      </c>
      <c r="H691" s="1">
        <f t="shared" si="15"/>
        <v>3.9108630058145334E-2</v>
      </c>
    </row>
    <row r="692" spans="1:8" outlineLevel="1" x14ac:dyDescent="0.2">
      <c r="A692" s="10">
        <v>184</v>
      </c>
      <c r="B692" s="9">
        <v>9.2591400599097877</v>
      </c>
      <c r="C692" s="9">
        <v>9.3631611514869117</v>
      </c>
      <c r="D692" s="9">
        <f t="shared" si="12"/>
        <v>-0.10402109157712403</v>
      </c>
      <c r="E692" s="1">
        <f t="shared" si="13"/>
        <v>-1.690985965408748</v>
      </c>
      <c r="F692" s="1">
        <f t="shared" si="14"/>
        <v>1.690985965408748</v>
      </c>
      <c r="G692" s="1">
        <v>8.6384985673989778E-2</v>
      </c>
      <c r="H692" s="1">
        <f t="shared" si="15"/>
        <v>9.864397416798408E-2</v>
      </c>
    </row>
    <row r="693" spans="1:8" outlineLevel="1" x14ac:dyDescent="0.2">
      <c r="A693" s="10">
        <v>185</v>
      </c>
      <c r="B693" s="9">
        <v>9.2495610851294643</v>
      </c>
      <c r="C693" s="9">
        <v>9.2883332877545151</v>
      </c>
      <c r="D693" s="9">
        <f t="shared" si="12"/>
        <v>-3.8772202625050767E-2</v>
      </c>
      <c r="E693" s="1">
        <f t="shared" si="13"/>
        <v>-0.63028804536563343</v>
      </c>
      <c r="F693" s="1">
        <f t="shared" si="14"/>
        <v>0.63028804536563343</v>
      </c>
      <c r="G693" s="1">
        <v>9.0153209029616169E-2</v>
      </c>
      <c r="H693" s="1">
        <f t="shared" si="15"/>
        <v>1.4421204654411287E-2</v>
      </c>
    </row>
    <row r="694" spans="1:8" outlineLevel="1" x14ac:dyDescent="0.2">
      <c r="A694" s="10">
        <v>186</v>
      </c>
      <c r="B694" s="9">
        <v>9.2582015333275223</v>
      </c>
      <c r="C694" s="9">
        <v>9.2722325809139932</v>
      </c>
      <c r="D694" s="9">
        <f t="shared" si="12"/>
        <v>-1.4031047586470891E-2</v>
      </c>
      <c r="E694" s="1">
        <f t="shared" si="13"/>
        <v>-0.22809128599764061</v>
      </c>
      <c r="F694" s="1">
        <f t="shared" si="14"/>
        <v>0.22809128599764061</v>
      </c>
      <c r="G694" s="1">
        <v>4.6682327658492943E-2</v>
      </c>
      <c r="H694" s="1">
        <f t="shared" si="15"/>
        <v>8.9078592767704971E-4</v>
      </c>
    </row>
    <row r="695" spans="1:8" outlineLevel="1" x14ac:dyDescent="0.2">
      <c r="A695" s="10">
        <v>187</v>
      </c>
      <c r="B695" s="9">
        <v>10.221447525412486</v>
      </c>
      <c r="C695" s="9">
        <v>10.174105373779797</v>
      </c>
      <c r="D695" s="9">
        <f t="shared" si="12"/>
        <v>4.7342151632689067E-2</v>
      </c>
      <c r="E695" s="1">
        <f t="shared" si="13"/>
        <v>0.76960271007899583</v>
      </c>
      <c r="F695" s="1">
        <f t="shared" si="14"/>
        <v>0.76960271007899583</v>
      </c>
      <c r="G695" s="1">
        <v>5.2433670543566485E-2</v>
      </c>
      <c r="H695" s="1">
        <f t="shared" si="15"/>
        <v>1.152930006654976E-2</v>
      </c>
    </row>
    <row r="696" spans="1:8" outlineLevel="1" x14ac:dyDescent="0.2">
      <c r="A696" s="10">
        <v>188</v>
      </c>
      <c r="B696" s="9">
        <v>9.2547399592728663</v>
      </c>
      <c r="C696" s="9">
        <v>9.2948677178023207</v>
      </c>
      <c r="D696" s="9">
        <f t="shared" si="12"/>
        <v>-4.0127758529454383E-2</v>
      </c>
      <c r="E696" s="1">
        <f t="shared" si="13"/>
        <v>-0.65232421105972216</v>
      </c>
      <c r="F696" s="1">
        <f t="shared" si="14"/>
        <v>0.65232421105972216</v>
      </c>
      <c r="G696" s="1">
        <v>4.5321875486447519E-2</v>
      </c>
      <c r="H696" s="1">
        <f t="shared" si="15"/>
        <v>7.0534188067384075E-3</v>
      </c>
    </row>
    <row r="697" spans="1:8" outlineLevel="1" x14ac:dyDescent="0.2">
      <c r="A697" s="10">
        <v>189</v>
      </c>
      <c r="B697" s="9">
        <v>8.8470866926772391</v>
      </c>
      <c r="C697" s="9">
        <v>8.8256683637961011</v>
      </c>
      <c r="D697" s="9">
        <f t="shared" si="12"/>
        <v>2.1418328881138038E-2</v>
      </c>
      <c r="E697" s="1">
        <f t="shared" si="13"/>
        <v>0.34818028720319866</v>
      </c>
      <c r="F697" s="1">
        <f t="shared" si="14"/>
        <v>0.34818028720319866</v>
      </c>
      <c r="G697" s="1">
        <v>4.500968384720707E-2</v>
      </c>
      <c r="H697" s="1">
        <f t="shared" si="15"/>
        <v>1.9943213132542271E-3</v>
      </c>
    </row>
    <row r="698" spans="1:8" outlineLevel="1" x14ac:dyDescent="0.2">
      <c r="A698" s="10">
        <v>190</v>
      </c>
      <c r="B698" s="9">
        <v>9.6858292422430914</v>
      </c>
      <c r="C698" s="9">
        <v>9.6038764195523942</v>
      </c>
      <c r="D698" s="9">
        <f t="shared" si="12"/>
        <v>8.1952822690697147E-2</v>
      </c>
      <c r="E698" s="1">
        <f t="shared" si="13"/>
        <v>1.332240134135227</v>
      </c>
      <c r="F698" s="1">
        <f t="shared" si="14"/>
        <v>1.332240134135227</v>
      </c>
      <c r="G698" s="1">
        <v>6.3703163548987501E-2</v>
      </c>
      <c r="H698" s="1">
        <f t="shared" si="15"/>
        <v>4.2991011074867247E-2</v>
      </c>
    </row>
    <row r="699" spans="1:8" outlineLevel="1" x14ac:dyDescent="0.2">
      <c r="A699" s="10">
        <v>191</v>
      </c>
      <c r="B699" s="9">
        <v>10.478836072317618</v>
      </c>
      <c r="C699" s="9">
        <v>10.494578883139692</v>
      </c>
      <c r="D699" s="9">
        <f t="shared" si="12"/>
        <v>-1.5742810822073849E-2</v>
      </c>
      <c r="E699" s="1">
        <f t="shared" si="13"/>
        <v>-0.25591802347579101</v>
      </c>
      <c r="F699" s="1">
        <f t="shared" si="14"/>
        <v>0.25591802347579101</v>
      </c>
      <c r="G699" s="1">
        <v>0.14582790577711632</v>
      </c>
      <c r="H699" s="1">
        <f t="shared" si="15"/>
        <v>4.3634537012360586E-3</v>
      </c>
    </row>
    <row r="700" spans="1:8" outlineLevel="1" x14ac:dyDescent="0.2">
      <c r="A700" s="10">
        <v>192</v>
      </c>
      <c r="B700" s="9">
        <v>9.2050780502165086</v>
      </c>
      <c r="C700" s="9">
        <v>9.1664456240007492</v>
      </c>
      <c r="D700" s="9">
        <f t="shared" si="12"/>
        <v>3.8632426215759352E-2</v>
      </c>
      <c r="E700" s="1">
        <f t="shared" si="13"/>
        <v>0.62801581438993981</v>
      </c>
      <c r="F700" s="1">
        <f t="shared" si="14"/>
        <v>0.62801581438993981</v>
      </c>
      <c r="G700" s="1">
        <v>3.8992728401614218E-2</v>
      </c>
      <c r="H700" s="1">
        <f t="shared" si="15"/>
        <v>5.5507310186427728E-3</v>
      </c>
    </row>
    <row r="701" spans="1:8" outlineLevel="1" x14ac:dyDescent="0.2">
      <c r="A701" s="10">
        <v>193</v>
      </c>
      <c r="B701" s="9">
        <v>10.436964682861856</v>
      </c>
      <c r="C701" s="9">
        <v>10.425137829786191</v>
      </c>
      <c r="D701" s="9">
        <f t="shared" ref="D701:D754" si="16">B701 - C701</f>
        <v>1.1826853075664445E-2</v>
      </c>
      <c r="E701" s="1">
        <f t="shared" ref="E701:E754" si="17">D701 /0.0615150531731231</f>
        <v>0.19225949528776129</v>
      </c>
      <c r="F701" s="1">
        <f t="shared" ref="F701:F754" si="18">ABS(E701)</f>
        <v>0.19225949528776129</v>
      </c>
      <c r="G701" s="1">
        <v>0.11936378169245385</v>
      </c>
      <c r="H701" s="1">
        <f t="shared" si="15"/>
        <v>1.89641693507365E-3</v>
      </c>
    </row>
    <row r="702" spans="1:8" outlineLevel="1" x14ac:dyDescent="0.2">
      <c r="A702" s="10">
        <v>194</v>
      </c>
      <c r="B702" s="9">
        <v>9.0499697215089956</v>
      </c>
      <c r="C702" s="9">
        <v>9.0783451503296941</v>
      </c>
      <c r="D702" s="9">
        <f t="shared" si="16"/>
        <v>-2.8375428820698545E-2</v>
      </c>
      <c r="E702" s="1">
        <f t="shared" si="17"/>
        <v>-0.46127618130867876</v>
      </c>
      <c r="F702" s="1">
        <f t="shared" si="18"/>
        <v>0.46127618130867876</v>
      </c>
      <c r="G702" s="1">
        <v>4.5061818057593808E-2</v>
      </c>
      <c r="H702" s="1">
        <f t="shared" ref="H702:H754" si="19">(F702^2/3)*(G702/(1-G702)^2)</f>
        <v>3.5047657631591192E-3</v>
      </c>
    </row>
    <row r="703" spans="1:8" outlineLevel="1" x14ac:dyDescent="0.2">
      <c r="A703" s="10">
        <v>195</v>
      </c>
      <c r="B703" s="9">
        <v>9.360569085222874</v>
      </c>
      <c r="C703" s="9">
        <v>9.3739597033997715</v>
      </c>
      <c r="D703" s="9">
        <f t="shared" si="16"/>
        <v>-1.3390618176897462E-2</v>
      </c>
      <c r="E703" s="1">
        <f t="shared" si="17"/>
        <v>-0.21768034791763841</v>
      </c>
      <c r="F703" s="1">
        <f t="shared" si="18"/>
        <v>0.21768034791763841</v>
      </c>
      <c r="G703" s="1">
        <v>4.9118342284879518E-2</v>
      </c>
      <c r="H703" s="1">
        <f t="shared" si="19"/>
        <v>8.5804082584476369E-4</v>
      </c>
    </row>
    <row r="704" spans="1:8" outlineLevel="1" x14ac:dyDescent="0.2">
      <c r="A704" s="10">
        <v>196</v>
      </c>
      <c r="B704" s="9">
        <v>10.095181715576748</v>
      </c>
      <c r="C704" s="9">
        <v>10.189641600510772</v>
      </c>
      <c r="D704" s="9">
        <f t="shared" si="16"/>
        <v>-9.4459884934023464E-2</v>
      </c>
      <c r="E704" s="1">
        <f t="shared" si="17"/>
        <v>-1.5355572345549802</v>
      </c>
      <c r="F704" s="1">
        <f t="shared" si="18"/>
        <v>1.5355572345549802</v>
      </c>
      <c r="G704" s="1">
        <v>8.3847990541293979E-2</v>
      </c>
      <c r="H704" s="1">
        <f t="shared" si="19"/>
        <v>7.8517840069333045E-2</v>
      </c>
    </row>
    <row r="705" spans="1:8" outlineLevel="1" x14ac:dyDescent="0.2">
      <c r="A705" s="10">
        <v>197</v>
      </c>
      <c r="B705" s="9">
        <v>9.5035199305220246</v>
      </c>
      <c r="C705" s="9">
        <v>9.4149242064649385</v>
      </c>
      <c r="D705" s="9">
        <f t="shared" si="16"/>
        <v>8.8595724057086045E-2</v>
      </c>
      <c r="E705" s="1">
        <f t="shared" si="17"/>
        <v>1.4402283585409452</v>
      </c>
      <c r="F705" s="1">
        <f t="shared" si="18"/>
        <v>1.4402283585409452</v>
      </c>
      <c r="G705" s="1">
        <v>6.2719194340569356E-2</v>
      </c>
      <c r="H705" s="1">
        <f t="shared" si="19"/>
        <v>4.9363106844413876E-2</v>
      </c>
    </row>
    <row r="706" spans="1:8" outlineLevel="1" x14ac:dyDescent="0.2">
      <c r="A706" s="10">
        <v>198</v>
      </c>
      <c r="B706" s="9">
        <v>9.7971354342918087</v>
      </c>
      <c r="C706" s="9">
        <v>9.8400522573677893</v>
      </c>
      <c r="D706" s="9">
        <f t="shared" si="16"/>
        <v>-4.2916823075980659E-2</v>
      </c>
      <c r="E706" s="1">
        <f t="shared" si="17"/>
        <v>-0.69766375646622536</v>
      </c>
      <c r="F706" s="1">
        <f t="shared" si="18"/>
        <v>0.69766375646622536</v>
      </c>
      <c r="G706" s="1">
        <v>4.7568893007572124E-2</v>
      </c>
      <c r="H706" s="1">
        <f t="shared" si="19"/>
        <v>8.5079900175031135E-3</v>
      </c>
    </row>
    <row r="707" spans="1:8" outlineLevel="1" x14ac:dyDescent="0.2">
      <c r="A707" s="10">
        <v>199</v>
      </c>
      <c r="B707" s="9">
        <v>9.4657117817893948</v>
      </c>
      <c r="C707" s="9">
        <v>9.4150595961106696</v>
      </c>
      <c r="D707" s="9">
        <f t="shared" si="16"/>
        <v>5.0652185678725203E-2</v>
      </c>
      <c r="E707" s="1">
        <f t="shared" si="17"/>
        <v>0.82341123133184491</v>
      </c>
      <c r="F707" s="1">
        <f t="shared" si="18"/>
        <v>0.82341123133184491</v>
      </c>
      <c r="G707" s="1">
        <v>4.4407984339517828E-2</v>
      </c>
      <c r="H707" s="1">
        <f t="shared" si="19"/>
        <v>1.0990775946842023E-2</v>
      </c>
    </row>
    <row r="708" spans="1:8" outlineLevel="1" x14ac:dyDescent="0.2">
      <c r="A708" s="10">
        <v>200</v>
      </c>
      <c r="B708" s="9">
        <v>9.2729395137327035</v>
      </c>
      <c r="C708" s="9">
        <v>9.3144009206709502</v>
      </c>
      <c r="D708" s="9">
        <f t="shared" si="16"/>
        <v>-4.1461406938246625E-2</v>
      </c>
      <c r="E708" s="1">
        <f t="shared" si="17"/>
        <v>-0.67400424448241836</v>
      </c>
      <c r="F708" s="1">
        <f t="shared" si="18"/>
        <v>0.67400424448241836</v>
      </c>
      <c r="G708" s="1">
        <v>4.0152316741474126E-2</v>
      </c>
      <c r="H708" s="1">
        <f t="shared" si="19"/>
        <v>6.5994839177825589E-3</v>
      </c>
    </row>
    <row r="709" spans="1:8" outlineLevel="1" x14ac:dyDescent="0.2">
      <c r="A709" s="10">
        <v>201</v>
      </c>
      <c r="B709" s="9">
        <v>9.7639438363479023</v>
      </c>
      <c r="C709" s="9">
        <v>9.8482827360346992</v>
      </c>
      <c r="D709" s="9">
        <f t="shared" si="16"/>
        <v>-8.4338899686796864E-2</v>
      </c>
      <c r="E709" s="1">
        <f t="shared" si="17"/>
        <v>-1.3710286399239571</v>
      </c>
      <c r="F709" s="1">
        <f t="shared" si="18"/>
        <v>1.3710286399239571</v>
      </c>
      <c r="G709" s="1">
        <v>8.8645296128676915E-2</v>
      </c>
      <c r="H709" s="1">
        <f t="shared" si="19"/>
        <v>6.6873278538895339E-2</v>
      </c>
    </row>
    <row r="710" spans="1:8" outlineLevel="1" x14ac:dyDescent="0.2">
      <c r="A710" s="10">
        <v>202</v>
      </c>
      <c r="B710" s="9">
        <v>9.0214774671388067</v>
      </c>
      <c r="C710" s="9">
        <v>9.0005656622353349</v>
      </c>
      <c r="D710" s="9">
        <f t="shared" si="16"/>
        <v>2.0911804903471776E-2</v>
      </c>
      <c r="E710" s="1">
        <f t="shared" si="17"/>
        <v>0.33994614041248156</v>
      </c>
      <c r="F710" s="1">
        <f t="shared" si="18"/>
        <v>0.33994614041248156</v>
      </c>
      <c r="G710" s="1">
        <v>4.2144250289785065E-2</v>
      </c>
      <c r="H710" s="1">
        <f t="shared" si="19"/>
        <v>1.7694450748200717E-3</v>
      </c>
    </row>
    <row r="711" spans="1:8" outlineLevel="1" x14ac:dyDescent="0.2">
      <c r="A711" s="10">
        <v>203</v>
      </c>
      <c r="B711" s="9">
        <v>9.0407375875900033</v>
      </c>
      <c r="C711" s="9">
        <v>9.0089216019999974</v>
      </c>
      <c r="D711" s="9">
        <f t="shared" si="16"/>
        <v>3.181598559000598E-2</v>
      </c>
      <c r="E711" s="1">
        <f t="shared" si="17"/>
        <v>0.51720650391808309</v>
      </c>
      <c r="F711" s="1">
        <f t="shared" si="18"/>
        <v>0.51720650391808309</v>
      </c>
      <c r="G711" s="1">
        <v>9.9865200717766833E-2</v>
      </c>
      <c r="H711" s="1">
        <f t="shared" si="19"/>
        <v>1.0990204555221959E-2</v>
      </c>
    </row>
    <row r="712" spans="1:8" outlineLevel="1" x14ac:dyDescent="0.2">
      <c r="A712" s="10">
        <v>204</v>
      </c>
      <c r="B712" s="9">
        <v>9.1897115534780252</v>
      </c>
      <c r="C712" s="9">
        <v>9.2202610709537147</v>
      </c>
      <c r="D712" s="9">
        <f t="shared" si="16"/>
        <v>-3.0549517475689569E-2</v>
      </c>
      <c r="E712" s="1">
        <f t="shared" si="17"/>
        <v>-0.49661856569827589</v>
      </c>
      <c r="F712" s="1">
        <f t="shared" si="18"/>
        <v>0.49661856569827589</v>
      </c>
      <c r="G712" s="1">
        <v>4.3200623945065256E-2</v>
      </c>
      <c r="H712" s="1">
        <f t="shared" si="19"/>
        <v>3.8794744889856674E-3</v>
      </c>
    </row>
    <row r="713" spans="1:8" outlineLevel="1" x14ac:dyDescent="0.2">
      <c r="A713" s="10">
        <v>205</v>
      </c>
      <c r="B713" s="9">
        <v>9.5302475917227003</v>
      </c>
      <c r="C713" s="9">
        <v>9.6005137447777003</v>
      </c>
      <c r="D713" s="9">
        <f t="shared" si="16"/>
        <v>-7.0266153054999947E-2</v>
      </c>
      <c r="E713" s="1">
        <f t="shared" si="17"/>
        <v>-1.1422594865885662</v>
      </c>
      <c r="F713" s="1">
        <f t="shared" si="18"/>
        <v>1.1422594865885662</v>
      </c>
      <c r="G713" s="1">
        <v>0.11831892845845549</v>
      </c>
      <c r="H713" s="1">
        <f t="shared" si="19"/>
        <v>6.6197179554469715E-2</v>
      </c>
    </row>
    <row r="714" spans="1:8" outlineLevel="1" x14ac:dyDescent="0.2">
      <c r="A714" s="10">
        <v>206</v>
      </c>
      <c r="B714" s="9">
        <v>9.83037908071549</v>
      </c>
      <c r="C714" s="9">
        <v>9.8859788478325381</v>
      </c>
      <c r="D714" s="9">
        <f t="shared" si="16"/>
        <v>-5.559976711704806E-2</v>
      </c>
      <c r="E714" s="1">
        <f t="shared" si="17"/>
        <v>-0.9038400236861126</v>
      </c>
      <c r="F714" s="1">
        <f t="shared" si="18"/>
        <v>0.9038400236861126</v>
      </c>
      <c r="G714" s="1">
        <v>9.3439420663576106E-2</v>
      </c>
      <c r="H714" s="1">
        <f t="shared" si="19"/>
        <v>3.0959815162068038E-2</v>
      </c>
    </row>
    <row r="715" spans="1:8" outlineLevel="1" x14ac:dyDescent="0.2">
      <c r="A715" s="10">
        <v>207</v>
      </c>
      <c r="B715" s="9">
        <v>9.0761053032582719</v>
      </c>
      <c r="C715" s="9">
        <v>9.0927347449261777</v>
      </c>
      <c r="D715" s="9">
        <f t="shared" si="16"/>
        <v>-1.6629441667905809E-2</v>
      </c>
      <c r="E715" s="1">
        <f t="shared" si="17"/>
        <v>-0.27033125731201474</v>
      </c>
      <c r="F715" s="1">
        <f t="shared" si="18"/>
        <v>0.27033125731201474</v>
      </c>
      <c r="G715" s="1">
        <v>4.9297516298457709E-2</v>
      </c>
      <c r="H715" s="1">
        <f t="shared" si="19"/>
        <v>1.3286391832025173E-3</v>
      </c>
    </row>
    <row r="716" spans="1:8" outlineLevel="1" x14ac:dyDescent="0.2">
      <c r="A716" s="10">
        <v>208</v>
      </c>
      <c r="B716" s="9">
        <v>9.6640875787023948</v>
      </c>
      <c r="C716" s="9">
        <v>9.6471880805073678</v>
      </c>
      <c r="D716" s="9">
        <f t="shared" si="16"/>
        <v>1.6899498195027007E-2</v>
      </c>
      <c r="E716" s="1">
        <f t="shared" si="17"/>
        <v>0.27472134580565827</v>
      </c>
      <c r="F716" s="1">
        <f t="shared" si="18"/>
        <v>0.27472134580565827</v>
      </c>
      <c r="G716" s="1">
        <v>7.0417543022026741E-2</v>
      </c>
      <c r="H716" s="1">
        <f t="shared" si="19"/>
        <v>2.0500695048040725E-3</v>
      </c>
    </row>
    <row r="717" spans="1:8" outlineLevel="1" x14ac:dyDescent="0.2">
      <c r="A717" s="10">
        <v>209</v>
      </c>
      <c r="B717" s="9">
        <v>9.1507522440643054</v>
      </c>
      <c r="C717" s="9">
        <v>9.1729015994869307</v>
      </c>
      <c r="D717" s="9">
        <f t="shared" si="16"/>
        <v>-2.2149355422625305E-2</v>
      </c>
      <c r="E717" s="1">
        <f t="shared" si="17"/>
        <v>-0.360063988895367</v>
      </c>
      <c r="F717" s="1">
        <f t="shared" si="18"/>
        <v>0.360063988895367</v>
      </c>
      <c r="G717" s="1">
        <v>5.443255633293051E-2</v>
      </c>
      <c r="H717" s="1">
        <f t="shared" si="19"/>
        <v>2.630945375108943E-3</v>
      </c>
    </row>
    <row r="718" spans="1:8" outlineLevel="1" x14ac:dyDescent="0.2">
      <c r="A718" s="10">
        <v>210</v>
      </c>
      <c r="B718" s="9">
        <v>9.4977724131727541</v>
      </c>
      <c r="C718" s="9">
        <v>9.4907422468022702</v>
      </c>
      <c r="D718" s="15">
        <f t="shared" si="16"/>
        <v>7.0301663704839257E-3</v>
      </c>
      <c r="E718" s="1">
        <f t="shared" si="17"/>
        <v>0.11428367542329487</v>
      </c>
      <c r="F718" s="1">
        <f t="shared" si="18"/>
        <v>0.11428367542329487</v>
      </c>
      <c r="G718" s="1">
        <v>9.986147506187576E-2</v>
      </c>
      <c r="H718" s="1">
        <f t="shared" si="19"/>
        <v>5.36570042051821E-4</v>
      </c>
    </row>
    <row r="719" spans="1:8" outlineLevel="1" x14ac:dyDescent="0.2">
      <c r="A719" s="10">
        <v>211</v>
      </c>
      <c r="B719" s="9">
        <v>9.4162156817238731</v>
      </c>
      <c r="C719" s="9">
        <v>9.4278743214212994</v>
      </c>
      <c r="D719" s="9">
        <f t="shared" si="16"/>
        <v>-1.165863969742631E-2</v>
      </c>
      <c r="E719" s="1">
        <f t="shared" si="17"/>
        <v>-0.18952498772317009</v>
      </c>
      <c r="F719" s="1">
        <f t="shared" si="18"/>
        <v>0.18952498772317009</v>
      </c>
      <c r="G719" s="1">
        <v>0.11519160276748391</v>
      </c>
      <c r="H719" s="1">
        <f t="shared" si="19"/>
        <v>1.7617084987103808E-3</v>
      </c>
    </row>
    <row r="720" spans="1:8" outlineLevel="1" x14ac:dyDescent="0.2">
      <c r="A720" s="10">
        <v>212</v>
      </c>
      <c r="B720" s="9">
        <v>9.8463879604955551</v>
      </c>
      <c r="C720" s="9">
        <v>9.7939429079857359</v>
      </c>
      <c r="D720" s="9">
        <f t="shared" si="16"/>
        <v>5.2445052509819234E-2</v>
      </c>
      <c r="E720" s="1">
        <f t="shared" si="17"/>
        <v>0.85255640375083519</v>
      </c>
      <c r="F720" s="1">
        <f t="shared" si="18"/>
        <v>0.85255640375083519</v>
      </c>
      <c r="G720" s="1">
        <v>0.11496778541347259</v>
      </c>
      <c r="H720" s="1">
        <f t="shared" si="19"/>
        <v>3.5561739367625272E-2</v>
      </c>
    </row>
    <row r="721" spans="1:8" outlineLevel="1" x14ac:dyDescent="0.2">
      <c r="A721" s="10">
        <v>213</v>
      </c>
      <c r="B721" s="9">
        <v>9.9870471456350582</v>
      </c>
      <c r="C721" s="9">
        <v>9.9622672192003794</v>
      </c>
      <c r="D721" s="9">
        <f t="shared" si="16"/>
        <v>2.4779926434678856E-2</v>
      </c>
      <c r="E721" s="1">
        <f t="shared" si="17"/>
        <v>0.40282703430232258</v>
      </c>
      <c r="F721" s="1">
        <f t="shared" si="18"/>
        <v>0.40282703430232258</v>
      </c>
      <c r="G721" s="1">
        <v>7.8339505593958941E-2</v>
      </c>
      <c r="H721" s="1">
        <f t="shared" si="19"/>
        <v>4.9883261906374099E-3</v>
      </c>
    </row>
    <row r="722" spans="1:8" outlineLevel="1" x14ac:dyDescent="0.2">
      <c r="A722" s="10">
        <v>214</v>
      </c>
      <c r="B722" s="9">
        <v>9.0546994990291569</v>
      </c>
      <c r="C722" s="9">
        <v>9.0761466614610278</v>
      </c>
      <c r="D722" s="9">
        <f t="shared" si="16"/>
        <v>-2.1447162431870836E-2</v>
      </c>
      <c r="E722" s="1">
        <f t="shared" si="17"/>
        <v>-0.34864901069843246</v>
      </c>
      <c r="F722" s="1">
        <f t="shared" si="18"/>
        <v>0.34864901069843246</v>
      </c>
      <c r="G722" s="1">
        <v>4.4728063518153269E-2</v>
      </c>
      <c r="H722" s="1">
        <f t="shared" si="19"/>
        <v>1.9860111244820681E-3</v>
      </c>
    </row>
    <row r="723" spans="1:8" outlineLevel="1" x14ac:dyDescent="0.2">
      <c r="A723" s="10">
        <v>215</v>
      </c>
      <c r="B723" s="9">
        <v>9.6181360954226296</v>
      </c>
      <c r="C723" s="9">
        <v>9.7293246397062649</v>
      </c>
      <c r="D723" s="9">
        <f t="shared" si="16"/>
        <v>-0.11118854428363534</v>
      </c>
      <c r="E723" s="1">
        <f t="shared" si="17"/>
        <v>-1.80750139271952</v>
      </c>
      <c r="F723" s="1">
        <f t="shared" si="18"/>
        <v>1.80750139271952</v>
      </c>
      <c r="G723" s="1">
        <v>5.8712976560807373E-2</v>
      </c>
      <c r="H723" s="1">
        <f t="shared" si="19"/>
        <v>7.2164894599762525E-2</v>
      </c>
    </row>
    <row r="724" spans="1:8" outlineLevel="1" x14ac:dyDescent="0.2">
      <c r="A724" s="10">
        <v>216</v>
      </c>
      <c r="B724" s="9">
        <v>10.039546996943224</v>
      </c>
      <c r="C724" s="9">
        <v>10.034094603821815</v>
      </c>
      <c r="D724" s="15">
        <f t="shared" si="16"/>
        <v>5.4523931214092158E-3</v>
      </c>
      <c r="E724" s="1">
        <f t="shared" si="17"/>
        <v>8.863510376987617E-2</v>
      </c>
      <c r="F724" s="1">
        <f t="shared" si="18"/>
        <v>8.863510376987617E-2</v>
      </c>
      <c r="G724" s="1">
        <v>5.3414014132743159E-2</v>
      </c>
      <c r="H724" s="1">
        <f t="shared" si="19"/>
        <v>1.5610806345916201E-4</v>
      </c>
    </row>
    <row r="725" spans="1:8" outlineLevel="1" x14ac:dyDescent="0.2">
      <c r="A725" s="10">
        <v>217</v>
      </c>
      <c r="B725" s="9">
        <v>9.1863877854989298</v>
      </c>
      <c r="C725" s="9">
        <v>9.1011904356130966</v>
      </c>
      <c r="D725" s="9">
        <f t="shared" si="16"/>
        <v>8.5197349885833162E-2</v>
      </c>
      <c r="E725" s="1">
        <f t="shared" si="17"/>
        <v>1.3849837639912377</v>
      </c>
      <c r="F725" s="1">
        <f t="shared" si="18"/>
        <v>1.3849837639912377</v>
      </c>
      <c r="G725" s="1">
        <v>4.3545909915116178E-2</v>
      </c>
      <c r="H725" s="1">
        <f t="shared" si="19"/>
        <v>3.0435975246582845E-2</v>
      </c>
    </row>
    <row r="726" spans="1:8" outlineLevel="1" x14ac:dyDescent="0.2">
      <c r="A726" s="10">
        <v>218</v>
      </c>
      <c r="B726" s="9">
        <v>9.972593750934676</v>
      </c>
      <c r="C726" s="9">
        <v>9.9960739621957622</v>
      </c>
      <c r="D726" s="9">
        <f t="shared" si="16"/>
        <v>-2.3480211261086126E-2</v>
      </c>
      <c r="E726" s="1">
        <f t="shared" si="17"/>
        <v>-0.38169862578197367</v>
      </c>
      <c r="F726" s="1">
        <f t="shared" si="18"/>
        <v>0.38169862578197367</v>
      </c>
      <c r="G726" s="1">
        <v>4.9386616845375278E-2</v>
      </c>
      <c r="H726" s="1">
        <f t="shared" si="19"/>
        <v>2.6541249595941705E-3</v>
      </c>
    </row>
    <row r="727" spans="1:8" outlineLevel="1" x14ac:dyDescent="0.2">
      <c r="A727" s="10">
        <v>219</v>
      </c>
      <c r="B727" s="9">
        <v>9.1374916835148969</v>
      </c>
      <c r="C727" s="9">
        <v>9.2341073078599916</v>
      </c>
      <c r="D727" s="9">
        <f t="shared" si="16"/>
        <v>-9.6615624345094631E-2</v>
      </c>
      <c r="E727" s="1">
        <f t="shared" si="17"/>
        <v>-1.5706013302660613</v>
      </c>
      <c r="F727" s="1">
        <f t="shared" si="18"/>
        <v>1.5706013302660613</v>
      </c>
      <c r="G727" s="1">
        <v>9.1894753499092124E-2</v>
      </c>
      <c r="H727" s="1">
        <f t="shared" si="19"/>
        <v>9.1628170390225208E-2</v>
      </c>
    </row>
    <row r="728" spans="1:8" outlineLevel="1" x14ac:dyDescent="0.2">
      <c r="A728" s="10">
        <v>220</v>
      </c>
      <c r="B728" s="9">
        <v>9.5091849116340743</v>
      </c>
      <c r="C728" s="9">
        <v>9.5208571418855925</v>
      </c>
      <c r="D728" s="9">
        <f t="shared" si="16"/>
        <v>-1.1672230251518201E-2</v>
      </c>
      <c r="E728" s="1">
        <f t="shared" si="17"/>
        <v>-0.18974591826603482</v>
      </c>
      <c r="F728" s="1">
        <f t="shared" si="18"/>
        <v>0.18974591826603482</v>
      </c>
      <c r="G728" s="1">
        <v>4.5240396033252819E-2</v>
      </c>
      <c r="H728" s="1">
        <f t="shared" si="19"/>
        <v>5.9560996698978293E-4</v>
      </c>
    </row>
    <row r="729" spans="1:8" outlineLevel="1" x14ac:dyDescent="0.2">
      <c r="A729" s="10">
        <v>221</v>
      </c>
      <c r="B729" s="9">
        <v>9.2159247502700836</v>
      </c>
      <c r="C729" s="9">
        <v>9.181832589966259</v>
      </c>
      <c r="D729" s="9">
        <f t="shared" si="16"/>
        <v>3.409216030382467E-2</v>
      </c>
      <c r="E729" s="1">
        <f t="shared" si="17"/>
        <v>0.554208418025396</v>
      </c>
      <c r="F729" s="1">
        <f t="shared" si="18"/>
        <v>0.554208418025396</v>
      </c>
      <c r="G729" s="1">
        <v>4.8401876559894294E-2</v>
      </c>
      <c r="H729" s="1">
        <f t="shared" si="19"/>
        <v>5.472427635345555E-3</v>
      </c>
    </row>
    <row r="730" spans="1:8" outlineLevel="1" x14ac:dyDescent="0.2">
      <c r="A730" s="10">
        <v>222</v>
      </c>
      <c r="B730" s="9">
        <v>9.1628068429100225</v>
      </c>
      <c r="C730" s="9">
        <v>9.2891753681999933</v>
      </c>
      <c r="D730" s="9">
        <f t="shared" si="16"/>
        <v>-0.12636852528997089</v>
      </c>
      <c r="E730" s="1">
        <f t="shared" si="17"/>
        <v>-2.0542699513618126</v>
      </c>
      <c r="F730" s="1">
        <f t="shared" si="18"/>
        <v>2.0542699513618126</v>
      </c>
      <c r="G730" s="1">
        <v>3.9412580354373755E-2</v>
      </c>
      <c r="H730" s="1">
        <f t="shared" si="19"/>
        <v>6.0083448688686439E-2</v>
      </c>
    </row>
    <row r="731" spans="1:8" outlineLevel="1" x14ac:dyDescent="0.2">
      <c r="A731" s="10">
        <v>223</v>
      </c>
      <c r="B731" s="9">
        <v>9.527619231384973</v>
      </c>
      <c r="C731" s="9">
        <v>9.5303869777871224</v>
      </c>
      <c r="D731" s="15">
        <f t="shared" si="16"/>
        <v>-2.7677464021493847E-3</v>
      </c>
      <c r="E731" s="1">
        <f t="shared" si="17"/>
        <v>-4.4992993736997319E-2</v>
      </c>
      <c r="F731" s="1">
        <f t="shared" si="18"/>
        <v>4.4992993736997319E-2</v>
      </c>
      <c r="G731" s="1">
        <v>5.7695194252126852E-2</v>
      </c>
      <c r="H731" s="1">
        <f t="shared" si="19"/>
        <v>4.384553315829064E-5</v>
      </c>
    </row>
    <row r="732" spans="1:8" outlineLevel="1" x14ac:dyDescent="0.2">
      <c r="A732" s="10">
        <v>224</v>
      </c>
      <c r="B732" s="9">
        <v>9.384797753713336</v>
      </c>
      <c r="C732" s="9">
        <v>9.3769703876008155</v>
      </c>
      <c r="D732" s="15">
        <f t="shared" si="16"/>
        <v>7.8273661125205507E-3</v>
      </c>
      <c r="E732" s="1">
        <f t="shared" si="17"/>
        <v>0.12724310081455723</v>
      </c>
      <c r="F732" s="1">
        <f t="shared" si="18"/>
        <v>0.12724310081455723</v>
      </c>
      <c r="G732" s="1">
        <v>6.1748365599774063E-2</v>
      </c>
      <c r="H732" s="1">
        <f t="shared" si="19"/>
        <v>3.785594054675752E-4</v>
      </c>
    </row>
    <row r="733" spans="1:8" outlineLevel="1" x14ac:dyDescent="0.2">
      <c r="A733" s="10">
        <v>225</v>
      </c>
      <c r="B733" s="9">
        <v>9.624170396415975</v>
      </c>
      <c r="C733" s="9">
        <v>9.7337850243294834</v>
      </c>
      <c r="D733" s="9">
        <f t="shared" si="16"/>
        <v>-0.1096146279135084</v>
      </c>
      <c r="E733" s="1">
        <f t="shared" si="17"/>
        <v>-1.7819155191984906</v>
      </c>
      <c r="F733" s="1">
        <f t="shared" si="18"/>
        <v>1.7819155191984906</v>
      </c>
      <c r="G733" s="1">
        <v>7.2754538925300608E-2</v>
      </c>
      <c r="H733" s="1">
        <f t="shared" si="19"/>
        <v>8.956196764545124E-2</v>
      </c>
    </row>
    <row r="734" spans="1:8" outlineLevel="1" x14ac:dyDescent="0.2">
      <c r="A734" s="10">
        <v>226</v>
      </c>
      <c r="B734" s="9">
        <v>9.2906292032049862</v>
      </c>
      <c r="C734" s="9">
        <v>9.2644828840524838</v>
      </c>
      <c r="D734" s="9">
        <f t="shared" si="16"/>
        <v>2.6146319152502429E-2</v>
      </c>
      <c r="E734" s="1">
        <f t="shared" si="17"/>
        <v>0.42503936522526115</v>
      </c>
      <c r="F734" s="1">
        <f t="shared" si="18"/>
        <v>0.42503936522526115</v>
      </c>
      <c r="G734" s="1">
        <v>7.3395503528787265E-2</v>
      </c>
      <c r="H734" s="1">
        <f t="shared" si="19"/>
        <v>5.1477530133862354E-3</v>
      </c>
    </row>
    <row r="735" spans="1:8" outlineLevel="1" x14ac:dyDescent="0.2">
      <c r="A735" s="10">
        <v>227</v>
      </c>
      <c r="B735" s="9">
        <v>9.340624936855491</v>
      </c>
      <c r="C735" s="9">
        <v>9.4187799717790384</v>
      </c>
      <c r="D735" s="9">
        <f t="shared" si="16"/>
        <v>-7.8155034923547362E-2</v>
      </c>
      <c r="E735" s="1">
        <f t="shared" si="17"/>
        <v>-1.270502598828843</v>
      </c>
      <c r="F735" s="1">
        <f t="shared" si="18"/>
        <v>1.270502598828843</v>
      </c>
      <c r="G735" s="1">
        <v>6.5965802811356056E-2</v>
      </c>
      <c r="H735" s="1">
        <f t="shared" si="19"/>
        <v>4.0683954398965501E-2</v>
      </c>
    </row>
    <row r="736" spans="1:8" outlineLevel="1" x14ac:dyDescent="0.2">
      <c r="A736" s="10">
        <v>228</v>
      </c>
      <c r="B736" s="9">
        <v>10.894541913002909</v>
      </c>
      <c r="C736" s="9">
        <v>10.677745764002768</v>
      </c>
      <c r="D736" s="9">
        <f t="shared" si="16"/>
        <v>0.21679614900014066</v>
      </c>
      <c r="E736" s="1">
        <f t="shared" si="17"/>
        <v>3.5242780070433612</v>
      </c>
      <c r="F736" s="1">
        <f t="shared" si="18"/>
        <v>3.5242780070433612</v>
      </c>
      <c r="G736" s="1">
        <v>0.10912760709244013</v>
      </c>
      <c r="H736" s="1">
        <f t="shared" si="19"/>
        <v>0.56927576457077922</v>
      </c>
    </row>
    <row r="737" spans="1:8" outlineLevel="1" x14ac:dyDescent="0.2">
      <c r="A737" s="10">
        <v>229</v>
      </c>
      <c r="B737" s="9">
        <v>9.6302342167364685</v>
      </c>
      <c r="C737" s="9">
        <v>9.6119021016053772</v>
      </c>
      <c r="D737" s="9">
        <f t="shared" si="16"/>
        <v>1.8332115131091342E-2</v>
      </c>
      <c r="E737" s="1">
        <f t="shared" si="17"/>
        <v>0.29801022978065039</v>
      </c>
      <c r="F737" s="1">
        <f t="shared" si="18"/>
        <v>0.29801022978065039</v>
      </c>
      <c r="G737" s="1">
        <v>4.2189667767980492E-2</v>
      </c>
      <c r="H737" s="1">
        <f t="shared" si="19"/>
        <v>1.3614075669470805E-3</v>
      </c>
    </row>
    <row r="738" spans="1:8" outlineLevel="1" x14ac:dyDescent="0.2">
      <c r="A738" s="10">
        <v>230</v>
      </c>
      <c r="B738" s="9">
        <v>10.234265033343494</v>
      </c>
      <c r="C738" s="9">
        <v>10.184340188249568</v>
      </c>
      <c r="D738" s="9">
        <f t="shared" si="16"/>
        <v>4.9924845093926251E-2</v>
      </c>
      <c r="E738" s="1">
        <f t="shared" si="17"/>
        <v>0.81158744922843062</v>
      </c>
      <c r="F738" s="1">
        <f t="shared" si="18"/>
        <v>0.81158744922843062</v>
      </c>
      <c r="G738" s="1">
        <v>4.980156121104598E-2</v>
      </c>
      <c r="H738" s="1">
        <f t="shared" si="19"/>
        <v>1.2110545963668826E-2</v>
      </c>
    </row>
    <row r="739" spans="1:8" outlineLevel="1" x14ac:dyDescent="0.2">
      <c r="A739" s="10">
        <v>231</v>
      </c>
      <c r="B739" s="9">
        <v>9.8994795311385886</v>
      </c>
      <c r="C739" s="9">
        <v>9.8932718387403735</v>
      </c>
      <c r="D739" s="15">
        <f t="shared" si="16"/>
        <v>6.2076923982150589E-3</v>
      </c>
      <c r="E739" s="1">
        <f t="shared" si="17"/>
        <v>0.10091338750443116</v>
      </c>
      <c r="F739" s="1">
        <f t="shared" si="18"/>
        <v>0.10091338750443116</v>
      </c>
      <c r="G739" s="1">
        <v>0.11102304553868717</v>
      </c>
      <c r="H739" s="1">
        <f t="shared" si="19"/>
        <v>4.7687927285627261E-4</v>
      </c>
    </row>
    <row r="740" spans="1:8" outlineLevel="1" x14ac:dyDescent="0.2">
      <c r="A740" s="10">
        <v>232</v>
      </c>
      <c r="B740" s="9">
        <v>9.1215801939978363</v>
      </c>
      <c r="C740" s="9">
        <v>9.1999342758669886</v>
      </c>
      <c r="D740" s="9">
        <f t="shared" si="16"/>
        <v>-7.8354081869152381E-2</v>
      </c>
      <c r="E740" s="1">
        <f t="shared" si="17"/>
        <v>-1.273738342526322</v>
      </c>
      <c r="F740" s="1">
        <f t="shared" si="18"/>
        <v>1.273738342526322</v>
      </c>
      <c r="G740" s="1">
        <v>4.240131174736142E-2</v>
      </c>
      <c r="H740" s="1">
        <f t="shared" si="19"/>
        <v>2.5006412863428865E-2</v>
      </c>
    </row>
    <row r="741" spans="1:8" outlineLevel="1" x14ac:dyDescent="0.2">
      <c r="A741" s="10">
        <v>233</v>
      </c>
      <c r="B741" s="9">
        <v>9.0595174822415991</v>
      </c>
      <c r="C741" s="9">
        <v>9.0611583741111517</v>
      </c>
      <c r="D741" s="15">
        <f t="shared" si="16"/>
        <v>-1.6408918695525188E-3</v>
      </c>
      <c r="E741" s="1">
        <f t="shared" si="17"/>
        <v>-2.6674639537976542E-2</v>
      </c>
      <c r="F741" s="1">
        <f t="shared" si="18"/>
        <v>2.6674639537976542E-2</v>
      </c>
      <c r="G741" s="1">
        <v>0.10243328434889326</v>
      </c>
      <c r="H741" s="1">
        <f t="shared" si="19"/>
        <v>3.0156676920465591E-5</v>
      </c>
    </row>
    <row r="742" spans="1:8" outlineLevel="1" x14ac:dyDescent="0.2">
      <c r="A742" s="10">
        <v>234</v>
      </c>
      <c r="B742" s="9">
        <v>8.9856161971345099</v>
      </c>
      <c r="C742" s="9">
        <v>8.9773545216512431</v>
      </c>
      <c r="D742" s="15">
        <f t="shared" si="16"/>
        <v>8.2616754832667283E-3</v>
      </c>
      <c r="E742" s="1">
        <f t="shared" si="17"/>
        <v>0.13430331369487275</v>
      </c>
      <c r="F742" s="1">
        <f t="shared" si="18"/>
        <v>0.13430331369487275</v>
      </c>
      <c r="G742" s="1">
        <v>5.2471047543787619E-2</v>
      </c>
      <c r="H742" s="1">
        <f t="shared" si="19"/>
        <v>3.5138802605307599E-4</v>
      </c>
    </row>
    <row r="743" spans="1:8" outlineLevel="1" x14ac:dyDescent="0.2">
      <c r="A743" s="10">
        <v>235</v>
      </c>
      <c r="B743" s="9">
        <v>9.4050823911534085</v>
      </c>
      <c r="C743" s="9">
        <v>9.409371134002118</v>
      </c>
      <c r="D743" s="15">
        <f t="shared" si="16"/>
        <v>-4.2887428487095036E-3</v>
      </c>
      <c r="E743" s="1">
        <f t="shared" si="17"/>
        <v>-6.9718591263175936E-2</v>
      </c>
      <c r="F743" s="1">
        <f t="shared" si="18"/>
        <v>6.9718591263175936E-2</v>
      </c>
      <c r="G743" s="1">
        <v>5.2802970051619762E-2</v>
      </c>
      <c r="H743" s="1">
        <f t="shared" si="19"/>
        <v>9.5357234572042524E-5</v>
      </c>
    </row>
    <row r="744" spans="1:8" outlineLevel="1" x14ac:dyDescent="0.2">
      <c r="A744" s="10">
        <v>236</v>
      </c>
      <c r="B744" s="9">
        <v>9.7584617804858702</v>
      </c>
      <c r="C744" s="9">
        <v>9.7545990922401398</v>
      </c>
      <c r="D744" s="15">
        <f t="shared" si="16"/>
        <v>3.862688245730439E-3</v>
      </c>
      <c r="E744" s="1">
        <f t="shared" si="17"/>
        <v>6.2792569403453083E-2</v>
      </c>
      <c r="F744" s="1">
        <f t="shared" si="18"/>
        <v>6.2792569403453083E-2</v>
      </c>
      <c r="G744" s="1">
        <v>4.8897983912602472E-2</v>
      </c>
      <c r="H744" s="1">
        <f t="shared" si="19"/>
        <v>7.1044752007984346E-5</v>
      </c>
    </row>
    <row r="745" spans="1:8" outlineLevel="1" x14ac:dyDescent="0.2">
      <c r="A745" s="10">
        <v>237</v>
      </c>
      <c r="B745" s="9">
        <v>9.7396736672979127</v>
      </c>
      <c r="C745" s="9">
        <v>9.590537962681708</v>
      </c>
      <c r="D745" s="9">
        <f t="shared" si="16"/>
        <v>0.14913570461620473</v>
      </c>
      <c r="E745" s="1">
        <f t="shared" si="17"/>
        <v>2.4243773990813113</v>
      </c>
      <c r="F745" s="1">
        <f t="shared" si="18"/>
        <v>2.4243773990813113</v>
      </c>
      <c r="G745" s="1">
        <v>9.657115681828185E-2</v>
      </c>
      <c r="H745" s="1">
        <f t="shared" si="19"/>
        <v>0.2318135024575125</v>
      </c>
    </row>
    <row r="746" spans="1:8" outlineLevel="1" x14ac:dyDescent="0.2">
      <c r="A746" s="10">
        <v>238</v>
      </c>
      <c r="B746" s="9">
        <v>9.7506623688505947</v>
      </c>
      <c r="C746" s="9">
        <v>9.7062233691904805</v>
      </c>
      <c r="D746" s="9">
        <f t="shared" si="16"/>
        <v>4.443899966011422E-2</v>
      </c>
      <c r="E746" s="1">
        <f t="shared" si="17"/>
        <v>0.72240853852549902</v>
      </c>
      <c r="F746" s="1">
        <f t="shared" si="18"/>
        <v>0.72240853852549902</v>
      </c>
      <c r="G746" s="1">
        <v>4.2821280033580073E-2</v>
      </c>
      <c r="H746" s="1">
        <f t="shared" si="19"/>
        <v>8.1305151229745538E-3</v>
      </c>
    </row>
    <row r="747" spans="1:8" outlineLevel="1" x14ac:dyDescent="0.2">
      <c r="A747" s="10">
        <v>239</v>
      </c>
      <c r="B747" s="9">
        <v>9.0298970501940001</v>
      </c>
      <c r="C747" s="9">
        <v>8.9771249913565079</v>
      </c>
      <c r="D747" s="9">
        <f t="shared" si="16"/>
        <v>5.2772058837492253E-2</v>
      </c>
      <c r="E747" s="1">
        <f t="shared" si="17"/>
        <v>0.8578722786595786</v>
      </c>
      <c r="F747" s="1">
        <f t="shared" si="18"/>
        <v>0.8578722786595786</v>
      </c>
      <c r="G747" s="1">
        <v>4.3076742715471669E-2</v>
      </c>
      <c r="H747" s="1">
        <f t="shared" si="19"/>
        <v>1.1540181791011159E-2</v>
      </c>
    </row>
    <row r="748" spans="1:8" outlineLevel="1" x14ac:dyDescent="0.2">
      <c r="A748" s="10">
        <v>240</v>
      </c>
      <c r="B748" s="9">
        <v>9.1401324769326866</v>
      </c>
      <c r="C748" s="9">
        <v>9.1380877251773711</v>
      </c>
      <c r="D748" s="15">
        <f t="shared" si="16"/>
        <v>2.0447517553154881E-3</v>
      </c>
      <c r="E748" s="1">
        <f t="shared" si="17"/>
        <v>3.323985999915989E-2</v>
      </c>
      <c r="F748" s="1">
        <f t="shared" si="18"/>
        <v>3.323985999915989E-2</v>
      </c>
      <c r="G748" s="1">
        <v>4.8167286632336277E-2</v>
      </c>
      <c r="H748" s="1">
        <f t="shared" si="19"/>
        <v>1.958069242755067E-5</v>
      </c>
    </row>
    <row r="749" spans="1:8" outlineLevel="1" x14ac:dyDescent="0.2">
      <c r="A749" s="10">
        <v>241</v>
      </c>
      <c r="B749" s="9">
        <v>9.5664454035457069</v>
      </c>
      <c r="C749" s="9">
        <v>9.5542413732068532</v>
      </c>
      <c r="D749" s="9">
        <f t="shared" si="16"/>
        <v>1.2204030338853755E-2</v>
      </c>
      <c r="E749" s="1">
        <f t="shared" si="17"/>
        <v>0.19839095813682706</v>
      </c>
      <c r="F749" s="1">
        <f t="shared" si="18"/>
        <v>0.19839095813682706</v>
      </c>
      <c r="G749" s="1">
        <v>4.2411176872436618E-2</v>
      </c>
      <c r="H749" s="1">
        <f t="shared" si="19"/>
        <v>6.0679875654087842E-4</v>
      </c>
    </row>
    <row r="750" spans="1:8" outlineLevel="1" x14ac:dyDescent="0.2">
      <c r="A750" s="10">
        <v>242</v>
      </c>
      <c r="B750" s="9">
        <v>9.6938785570004171</v>
      </c>
      <c r="C750" s="9">
        <v>9.632195012632403</v>
      </c>
      <c r="D750" s="9">
        <f t="shared" si="16"/>
        <v>6.1683544368014154E-2</v>
      </c>
      <c r="E750" s="1">
        <f t="shared" si="17"/>
        <v>1.0027390238031149</v>
      </c>
      <c r="F750" s="1">
        <f t="shared" si="18"/>
        <v>1.0027390238031149</v>
      </c>
      <c r="G750" s="1">
        <v>0.10203753266886487</v>
      </c>
      <c r="H750" s="1">
        <f t="shared" si="19"/>
        <v>4.2412918528070852E-2</v>
      </c>
    </row>
    <row r="751" spans="1:8" outlineLevel="1" x14ac:dyDescent="0.2">
      <c r="A751" s="10">
        <v>243</v>
      </c>
      <c r="B751" s="9">
        <v>9.3601387370645774</v>
      </c>
      <c r="C751" s="9">
        <v>9.3698641067342372</v>
      </c>
      <c r="D751" s="15">
        <f t="shared" si="16"/>
        <v>-9.7253696696597558E-3</v>
      </c>
      <c r="E751" s="1">
        <f t="shared" si="17"/>
        <v>-0.15809739515772578</v>
      </c>
      <c r="F751" s="1">
        <f t="shared" si="18"/>
        <v>0.15809739515772578</v>
      </c>
      <c r="G751" s="1">
        <v>6.896636747624714E-2</v>
      </c>
      <c r="H751" s="1">
        <f t="shared" si="19"/>
        <v>6.6287980287901122E-4</v>
      </c>
    </row>
    <row r="752" spans="1:8" outlineLevel="1" x14ac:dyDescent="0.2">
      <c r="A752" s="10">
        <v>244</v>
      </c>
      <c r="B752" s="9">
        <v>9.2596066132791002</v>
      </c>
      <c r="C752" s="9">
        <v>9.2196185224699736</v>
      </c>
      <c r="D752" s="9">
        <f t="shared" si="16"/>
        <v>3.9988090809126575E-2</v>
      </c>
      <c r="E752" s="1">
        <f t="shared" si="17"/>
        <v>0.65005374695177875</v>
      </c>
      <c r="F752" s="1">
        <f t="shared" si="18"/>
        <v>0.65005374695177875</v>
      </c>
      <c r="G752" s="1">
        <v>6.4976684021645706E-2</v>
      </c>
      <c r="H752" s="1">
        <f t="shared" si="19"/>
        <v>1.0468632153575342E-2</v>
      </c>
    </row>
    <row r="753" spans="1:8" outlineLevel="1" x14ac:dyDescent="0.2">
      <c r="A753" s="10">
        <v>245</v>
      </c>
      <c r="B753" s="9">
        <v>9.9031875075271252</v>
      </c>
      <c r="C753" s="9">
        <v>9.8608848553212756</v>
      </c>
      <c r="D753" s="9">
        <f t="shared" si="16"/>
        <v>4.2302652205849611E-2</v>
      </c>
      <c r="E753" s="1">
        <f t="shared" si="17"/>
        <v>0.687679682025087</v>
      </c>
      <c r="F753" s="1">
        <f t="shared" si="18"/>
        <v>0.687679682025087</v>
      </c>
      <c r="G753" s="1">
        <v>4.4994296005041332E-2</v>
      </c>
      <c r="H753" s="1">
        <f t="shared" si="19"/>
        <v>7.776723560397384E-3</v>
      </c>
    </row>
    <row r="754" spans="1:8" outlineLevel="1" x14ac:dyDescent="0.2">
      <c r="A754" s="10">
        <v>246</v>
      </c>
      <c r="B754" s="9">
        <v>9.4958497107507167</v>
      </c>
      <c r="C754" s="9">
        <v>9.5902021431865521</v>
      </c>
      <c r="D754" s="9">
        <f t="shared" si="16"/>
        <v>-9.4352432435835354E-2</v>
      </c>
      <c r="E754" s="1">
        <f t="shared" si="17"/>
        <v>-1.5338104670136159</v>
      </c>
      <c r="F754" s="1">
        <f t="shared" si="18"/>
        <v>1.5338104670136159</v>
      </c>
      <c r="G754" s="1">
        <v>8.5693686048509937E-2</v>
      </c>
      <c r="H754" s="1">
        <f t="shared" si="19"/>
        <v>8.0387315507307003E-2</v>
      </c>
    </row>
    <row r="755" spans="1:8" x14ac:dyDescent="0.2">
      <c r="A755" s="20"/>
    </row>
    <row r="758" spans="1:8" x14ac:dyDescent="0.2">
      <c r="A758" s="2" t="s">
        <v>178</v>
      </c>
    </row>
  </sheetData>
  <sortState ref="A509:F754">
    <sortCondition ref="A509"/>
    <sortCondition descending="1" ref="F509"/>
  </sortState>
  <dataValidations count="1">
    <dataValidation type="decimal" allowBlank="1" showInputMessage="1" showErrorMessage="1" error="Please enter a confidence level between 0 and 1." prompt="Confidence level can be adjusted between 0 and 100% to dynamically change confidence limits on this sheet." sqref="I10" xr:uid="{7126EAA7-3FA4-4011-8997-C3CF50C71B1E}">
      <formula1>0</formula1>
      <formula2>1</formula2>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D9768-3305-433A-A0A2-2B98C94A0AA2}">
  <dimension ref="A1:U34"/>
  <sheetViews>
    <sheetView showGridLines="0" showRowColHeaders="0" zoomScaleNormal="100" workbookViewId="0">
      <pane xSplit="1" topLeftCell="B1" activePane="topRight" state="frozenSplit"/>
      <selection pane="topRight"/>
    </sheetView>
  </sheetViews>
  <sheetFormatPr defaultRowHeight="10.199999999999999" x14ac:dyDescent="0.2"/>
  <cols>
    <col min="1" max="1" width="28.21875" style="16" bestFit="1" customWidth="1"/>
    <col min="2" max="4" width="16.77734375" style="16" customWidth="1"/>
    <col min="5" max="16384" width="8.88671875" style="16"/>
  </cols>
  <sheetData>
    <row r="1" spans="1:21" x14ac:dyDescent="0.2">
      <c r="A1" s="23" t="s">
        <v>179</v>
      </c>
      <c r="M1" s="29" t="s">
        <v>213</v>
      </c>
      <c r="N1" s="29" t="s">
        <v>214</v>
      </c>
      <c r="U1" s="29"/>
    </row>
    <row r="3" spans="1:21" x14ac:dyDescent="0.2">
      <c r="A3" s="25" t="s">
        <v>180</v>
      </c>
      <c r="B3" s="24" t="s">
        <v>192</v>
      </c>
      <c r="C3" s="24" t="s">
        <v>192</v>
      </c>
      <c r="D3" s="24" t="s">
        <v>192</v>
      </c>
    </row>
    <row r="4" spans="1:21" x14ac:dyDescent="0.2">
      <c r="A4" s="26" t="s">
        <v>181</v>
      </c>
      <c r="B4" s="16" t="s">
        <v>81</v>
      </c>
      <c r="C4" s="16" t="s">
        <v>222</v>
      </c>
      <c r="D4" s="16" t="s">
        <v>237</v>
      </c>
    </row>
    <row r="5" spans="1:21" x14ac:dyDescent="0.2">
      <c r="A5" s="26" t="s">
        <v>182</v>
      </c>
      <c r="B5" s="28">
        <v>43222.127847222226</v>
      </c>
      <c r="C5" s="28">
        <v>43222.130196759259</v>
      </c>
      <c r="D5" s="28">
        <v>43222.131423611114</v>
      </c>
    </row>
    <row r="6" spans="1:21" x14ac:dyDescent="0.2">
      <c r="A6" s="27" t="s">
        <v>183</v>
      </c>
      <c r="B6" s="29" t="s">
        <v>193</v>
      </c>
      <c r="C6" s="107" t="s">
        <v>193</v>
      </c>
      <c r="D6" s="107" t="s">
        <v>193</v>
      </c>
      <c r="E6" s="31"/>
    </row>
    <row r="7" spans="1:21" x14ac:dyDescent="0.2">
      <c r="A7" s="26" t="s">
        <v>184</v>
      </c>
      <c r="B7" s="30" t="s">
        <v>194</v>
      </c>
      <c r="C7" s="108" t="s">
        <v>194</v>
      </c>
      <c r="D7" s="108" t="s">
        <v>194</v>
      </c>
      <c r="E7" s="31"/>
    </row>
    <row r="8" spans="1:21" x14ac:dyDescent="0.2">
      <c r="A8" s="26" t="s">
        <v>117</v>
      </c>
      <c r="B8" s="16">
        <v>9.5373906141054405</v>
      </c>
      <c r="C8" s="31">
        <v>9.5373906141054405</v>
      </c>
      <c r="D8" s="31">
        <v>9.5373906141054405</v>
      </c>
      <c r="E8" s="31"/>
    </row>
    <row r="9" spans="1:21" x14ac:dyDescent="0.2">
      <c r="A9" s="26" t="s">
        <v>185</v>
      </c>
      <c r="B9" s="16">
        <v>0.39085201794520669</v>
      </c>
      <c r="C9" s="31">
        <v>0.39085201794520669</v>
      </c>
      <c r="D9" s="31">
        <v>0.39085201794520669</v>
      </c>
      <c r="E9" s="31"/>
    </row>
    <row r="10" spans="1:21" x14ac:dyDescent="0.2">
      <c r="A10" s="26" t="s">
        <v>189</v>
      </c>
      <c r="B10" s="32">
        <v>6.1515053173123127E-2</v>
      </c>
      <c r="C10" s="32">
        <v>6.1515053173123127E-2</v>
      </c>
      <c r="D10" s="32">
        <v>6.1515053173123127E-2</v>
      </c>
      <c r="E10" s="31"/>
    </row>
    <row r="11" spans="1:21" x14ac:dyDescent="0.2">
      <c r="A11" s="26" t="s">
        <v>186</v>
      </c>
      <c r="B11" s="16">
        <v>0.97674588359749659</v>
      </c>
      <c r="C11" s="31">
        <v>0.97674588359749659</v>
      </c>
      <c r="D11" s="31">
        <v>0.97674588359749659</v>
      </c>
      <c r="E11" s="31"/>
    </row>
    <row r="12" spans="1:21" x14ac:dyDescent="0.2">
      <c r="A12" s="26" t="s">
        <v>187</v>
      </c>
      <c r="B12" s="32">
        <v>0.97522931078863762</v>
      </c>
      <c r="C12" s="32">
        <v>0.97522931078863762</v>
      </c>
      <c r="D12" s="32">
        <v>0.97522931078863762</v>
      </c>
      <c r="E12" s="31"/>
    </row>
    <row r="13" spans="1:21" x14ac:dyDescent="0.2">
      <c r="A13" s="26" t="s">
        <v>188</v>
      </c>
      <c r="B13" s="16">
        <v>95.19532514922669</v>
      </c>
      <c r="C13" s="31">
        <v>95.19532514922669</v>
      </c>
      <c r="D13" s="31">
        <v>95.19532514922669</v>
      </c>
      <c r="E13" s="31"/>
    </row>
    <row r="14" spans="1:21" x14ac:dyDescent="0.2">
      <c r="A14" s="26" t="s">
        <v>126</v>
      </c>
      <c r="B14" s="32" t="s">
        <v>127</v>
      </c>
      <c r="C14" s="32" t="s">
        <v>127</v>
      </c>
      <c r="D14" s="32" t="s">
        <v>127</v>
      </c>
      <c r="E14" s="31"/>
    </row>
    <row r="17" spans="1:5" x14ac:dyDescent="0.2">
      <c r="A17" s="27" t="s">
        <v>190</v>
      </c>
      <c r="B17" s="16" t="s">
        <v>81</v>
      </c>
      <c r="C17" s="31" t="s">
        <v>222</v>
      </c>
      <c r="D17" s="31" t="s">
        <v>237</v>
      </c>
      <c r="E17" s="31"/>
    </row>
    <row r="18" spans="1:5" x14ac:dyDescent="0.2">
      <c r="A18" s="26" t="s">
        <v>191</v>
      </c>
      <c r="B18" s="16" t="s">
        <v>195</v>
      </c>
      <c r="C18" s="31" t="s">
        <v>195</v>
      </c>
      <c r="D18" s="31" t="s">
        <v>195</v>
      </c>
      <c r="E18" s="31"/>
    </row>
    <row r="19" spans="1:5" x14ac:dyDescent="0.2">
      <c r="A19" s="26" t="s">
        <v>105</v>
      </c>
      <c r="B19" s="32" t="s">
        <v>196</v>
      </c>
      <c r="C19" s="32" t="s">
        <v>196</v>
      </c>
      <c r="D19" s="32" t="s">
        <v>196</v>
      </c>
      <c r="E19" s="31"/>
    </row>
    <row r="20" spans="1:5" x14ac:dyDescent="0.2">
      <c r="A20" s="26" t="s">
        <v>76</v>
      </c>
      <c r="B20" s="32" t="s">
        <v>197</v>
      </c>
      <c r="C20" s="32" t="s">
        <v>197</v>
      </c>
      <c r="D20" s="32" t="s">
        <v>197</v>
      </c>
      <c r="E20" s="31"/>
    </row>
    <row r="21" spans="1:5" x14ac:dyDescent="0.2">
      <c r="A21" s="26" t="s">
        <v>77</v>
      </c>
      <c r="B21" s="32" t="s">
        <v>198</v>
      </c>
      <c r="C21" s="32" t="s">
        <v>198</v>
      </c>
      <c r="D21" s="32" t="s">
        <v>198</v>
      </c>
      <c r="E21" s="31"/>
    </row>
    <row r="22" spans="1:5" x14ac:dyDescent="0.2">
      <c r="A22" s="26" t="s">
        <v>20</v>
      </c>
      <c r="B22" s="32" t="s">
        <v>199</v>
      </c>
      <c r="C22" s="32" t="s">
        <v>199</v>
      </c>
      <c r="D22" s="32" t="s">
        <v>199</v>
      </c>
      <c r="E22" s="31"/>
    </row>
    <row r="23" spans="1:5" x14ac:dyDescent="0.2">
      <c r="A23" s="26" t="s">
        <v>21</v>
      </c>
      <c r="B23" s="32" t="s">
        <v>200</v>
      </c>
      <c r="C23" s="32" t="s">
        <v>200</v>
      </c>
      <c r="D23" s="32" t="s">
        <v>200</v>
      </c>
      <c r="E23" s="31"/>
    </row>
    <row r="24" spans="1:5" x14ac:dyDescent="0.2">
      <c r="A24" s="26" t="s">
        <v>22</v>
      </c>
      <c r="B24" s="32" t="s">
        <v>201</v>
      </c>
      <c r="C24" s="32" t="s">
        <v>201</v>
      </c>
      <c r="D24" s="32" t="s">
        <v>201</v>
      </c>
      <c r="E24" s="31"/>
    </row>
    <row r="25" spans="1:5" x14ac:dyDescent="0.2">
      <c r="A25" s="26" t="s">
        <v>12</v>
      </c>
      <c r="B25" s="32" t="s">
        <v>202</v>
      </c>
      <c r="C25" s="32" t="s">
        <v>202</v>
      </c>
      <c r="D25" s="32" t="s">
        <v>202</v>
      </c>
      <c r="E25" s="31"/>
    </row>
    <row r="26" spans="1:5" x14ac:dyDescent="0.2">
      <c r="A26" s="26" t="s">
        <v>13</v>
      </c>
      <c r="B26" s="32" t="s">
        <v>203</v>
      </c>
      <c r="C26" s="32" t="s">
        <v>203</v>
      </c>
      <c r="D26" s="32" t="s">
        <v>203</v>
      </c>
      <c r="E26" s="31"/>
    </row>
    <row r="27" spans="1:5" x14ac:dyDescent="0.2">
      <c r="A27" s="26" t="s">
        <v>14</v>
      </c>
      <c r="B27" s="32" t="s">
        <v>204</v>
      </c>
      <c r="C27" s="32" t="s">
        <v>204</v>
      </c>
      <c r="D27" s="32" t="s">
        <v>204</v>
      </c>
      <c r="E27" s="31"/>
    </row>
    <row r="28" spans="1:5" x14ac:dyDescent="0.2">
      <c r="A28" s="26" t="s">
        <v>15</v>
      </c>
      <c r="B28" s="32" t="s">
        <v>205</v>
      </c>
      <c r="C28" s="32" t="s">
        <v>205</v>
      </c>
      <c r="D28" s="32" t="s">
        <v>205</v>
      </c>
      <c r="E28" s="31"/>
    </row>
    <row r="29" spans="1:5" x14ac:dyDescent="0.2">
      <c r="A29" s="26" t="s">
        <v>106</v>
      </c>
      <c r="B29" s="32" t="s">
        <v>206</v>
      </c>
      <c r="C29" s="32" t="s">
        <v>206</v>
      </c>
      <c r="D29" s="32" t="s">
        <v>206</v>
      </c>
      <c r="E29" s="31"/>
    </row>
    <row r="30" spans="1:5" x14ac:dyDescent="0.2">
      <c r="A30" s="26" t="s">
        <v>1</v>
      </c>
      <c r="B30" s="32" t="s">
        <v>207</v>
      </c>
      <c r="C30" s="32" t="s">
        <v>207</v>
      </c>
      <c r="D30" s="32" t="s">
        <v>207</v>
      </c>
      <c r="E30" s="31"/>
    </row>
    <row r="31" spans="1:5" x14ac:dyDescent="0.2">
      <c r="A31" s="26" t="s">
        <v>2</v>
      </c>
      <c r="B31" s="32" t="s">
        <v>208</v>
      </c>
      <c r="C31" s="32" t="s">
        <v>208</v>
      </c>
      <c r="D31" s="32" t="s">
        <v>208</v>
      </c>
      <c r="E31" s="31"/>
    </row>
    <row r="32" spans="1:5" x14ac:dyDescent="0.2">
      <c r="A32" s="26" t="s">
        <v>3</v>
      </c>
      <c r="B32" s="32" t="s">
        <v>209</v>
      </c>
      <c r="C32" s="32" t="s">
        <v>209</v>
      </c>
      <c r="D32" s="32" t="s">
        <v>209</v>
      </c>
      <c r="E32" s="31"/>
    </row>
    <row r="33" spans="1:5" x14ac:dyDescent="0.2">
      <c r="A33" s="26" t="s">
        <v>4</v>
      </c>
      <c r="B33" s="32" t="s">
        <v>210</v>
      </c>
      <c r="C33" s="32" t="s">
        <v>210</v>
      </c>
      <c r="D33" s="32" t="s">
        <v>210</v>
      </c>
      <c r="E33" s="31"/>
    </row>
    <row r="34" spans="1:5" x14ac:dyDescent="0.2">
      <c r="A34" s="26" t="s">
        <v>5</v>
      </c>
      <c r="B34" s="32" t="s">
        <v>211</v>
      </c>
      <c r="C34" s="32" t="s">
        <v>211</v>
      </c>
      <c r="D34" s="32" t="s">
        <v>211</v>
      </c>
      <c r="E34" s="31"/>
    </row>
  </sheetData>
  <sortState ref="A19:U34">
    <sortCondition ref="A1"/>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48</vt:i4>
      </vt:variant>
    </vt:vector>
  </HeadingPairs>
  <TitlesOfParts>
    <vt:vector size="53" baseType="lpstr">
      <vt:lpstr>Sheet1</vt:lpstr>
      <vt:lpstr>Model 1</vt:lpstr>
      <vt:lpstr>Model 2</vt:lpstr>
      <vt:lpstr>Model 3</vt:lpstr>
      <vt:lpstr>Model Summaries</vt:lpstr>
      <vt:lpstr>ASETIdealscopeAssetTest</vt:lpstr>
      <vt:lpstr>CARAT</vt:lpstr>
      <vt:lpstr>CARAT.Power.3</vt:lpstr>
      <vt:lpstr>CARAT.Sqr</vt:lpstr>
      <vt:lpstr>CLARITY</vt:lpstr>
      <vt:lpstr>CLARITY.Eq.FL</vt:lpstr>
      <vt:lpstr>CLARITY.Eq.IF</vt:lpstr>
      <vt:lpstr>CLARITY.Eq.VS1</vt:lpstr>
      <vt:lpstr>CLARITY.Eq.VS2</vt:lpstr>
      <vt:lpstr>CLARITY.Eq.VVS1</vt:lpstr>
      <vt:lpstr>CLARITY.Eq.VVS2</vt:lpstr>
      <vt:lpstr>COLOR</vt:lpstr>
      <vt:lpstr>COLOR.Eq.D</vt:lpstr>
      <vt:lpstr>COLOR.Eq.E</vt:lpstr>
      <vt:lpstr>COLOR.Eq.F</vt:lpstr>
      <vt:lpstr>COLOR.Eq.G</vt:lpstr>
      <vt:lpstr>COLOR.Eq.H</vt:lpstr>
      <vt:lpstr>Count</vt:lpstr>
      <vt:lpstr>Dummy_excluding_IF_FL</vt:lpstr>
      <vt:lpstr>Dummy_for_FL_IF</vt:lpstr>
      <vt:lpstr>Girdle</vt:lpstr>
      <vt:lpstr>HeartsXArrows</vt:lpstr>
      <vt:lpstr>HxA_CrownAngle_34to35</vt:lpstr>
      <vt:lpstr>HxA_LowerGirdle_76to78</vt:lpstr>
      <vt:lpstr>HxA_PavillionAngle_406to409</vt:lpstr>
      <vt:lpstr>HxA_StarFacets_45to50</vt:lpstr>
      <vt:lpstr>HxA_TableSize_54to57</vt:lpstr>
      <vt:lpstr>HxA_True</vt:lpstr>
      <vt:lpstr>PRICE</vt:lpstr>
      <vt:lpstr>PRICE.Ln</vt:lpstr>
      <vt:lpstr>Super_Ideal_Diamonds</vt:lpstr>
      <vt:lpstr>TableClarity</vt:lpstr>
      <vt:lpstr>Vendor</vt:lpstr>
      <vt:lpstr>Vendor.Eq.BlueNile</vt:lpstr>
      <vt:lpstr>Vendor.Eq.BrianGavin</vt:lpstr>
      <vt:lpstr>Vendor.Eq.CraftedByInfinity</vt:lpstr>
      <vt:lpstr>Vendor.Eq.EnchantedDiamonds</vt:lpstr>
      <vt:lpstr>Vendor.Eq.JamesAllen</vt:lpstr>
      <vt:lpstr>Vendor.Eq.WhiteFlash</vt:lpstr>
      <vt:lpstr>xCrownAngle</vt:lpstr>
      <vt:lpstr>xCUT</vt:lpstr>
      <vt:lpstr>xDEPTH</vt:lpstr>
      <vt:lpstr>xGRADINGLAB</vt:lpstr>
      <vt:lpstr>xLowerGirdleAngle</vt:lpstr>
      <vt:lpstr>xPavillionAngle</vt:lpstr>
      <vt:lpstr>xSHAPE</vt:lpstr>
      <vt:lpstr>xStarAngle</vt:lpstr>
      <vt:lpstr>xTABLE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Dell_Owner</dc:creator>
  <cp:lastModifiedBy>Dell_Owner</cp:lastModifiedBy>
  <dcterms:created xsi:type="dcterms:W3CDTF">2018-05-02T06:53:06Z</dcterms:created>
  <dcterms:modified xsi:type="dcterms:W3CDTF">2018-05-02T20:47:13Z</dcterms:modified>
</cp:coreProperties>
</file>