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"/>
    </mc:Choice>
  </mc:AlternateContent>
  <bookViews>
    <workbookView xWindow="0" yWindow="0" windowWidth="28800" windowHeight="11775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4" i="1" l="1"/>
  <c r="AK4" i="1" s="1"/>
  <c r="AB4" i="1"/>
  <c r="AI4" i="1" s="1"/>
  <c r="AC4" i="1"/>
  <c r="AJ4" i="1" s="1"/>
  <c r="AA4" i="1"/>
  <c r="AH4" i="1" s="1"/>
  <c r="Z4" i="1"/>
  <c r="AG5" i="1" s="1"/>
  <c r="Y4" i="1"/>
  <c r="AF5" i="1" l="1"/>
  <c r="AF9" i="1"/>
  <c r="AF13" i="1"/>
  <c r="AF6" i="1"/>
  <c r="AF10" i="1"/>
  <c r="AF8" i="1"/>
  <c r="AF7" i="1"/>
  <c r="AF11" i="1"/>
  <c r="AF12" i="1"/>
  <c r="AO4" i="1"/>
  <c r="AT4" i="1" s="1"/>
  <c r="AG12" i="1"/>
  <c r="AJ11" i="1"/>
  <c r="AP4" i="1"/>
  <c r="AU4" i="1" s="1"/>
  <c r="AJ7" i="1"/>
  <c r="AJ10" i="1"/>
  <c r="AJ6" i="1"/>
  <c r="AG8" i="1"/>
  <c r="AJ13" i="1"/>
  <c r="AJ9" i="1"/>
  <c r="AJ5" i="1"/>
  <c r="AF4" i="1"/>
  <c r="AJ12" i="1"/>
  <c r="AJ8" i="1"/>
  <c r="AG4" i="1"/>
  <c r="AI13" i="1"/>
  <c r="AI12" i="1"/>
  <c r="AI11" i="1"/>
  <c r="AI10" i="1"/>
  <c r="AI9" i="1"/>
  <c r="AI8" i="1"/>
  <c r="AI7" i="1"/>
  <c r="AI6" i="1"/>
  <c r="AI5" i="1"/>
  <c r="AG11" i="1"/>
  <c r="AG7" i="1"/>
  <c r="AN5" i="1"/>
  <c r="AS5" i="1" s="1"/>
  <c r="AH13" i="1"/>
  <c r="AH12" i="1"/>
  <c r="AH11" i="1"/>
  <c r="AH10" i="1"/>
  <c r="AH9" i="1"/>
  <c r="AH8" i="1"/>
  <c r="AH7" i="1"/>
  <c r="AH6" i="1"/>
  <c r="AH5" i="1"/>
  <c r="AG10" i="1"/>
  <c r="AG6" i="1"/>
  <c r="AK13" i="1"/>
  <c r="AK12" i="1"/>
  <c r="AK11" i="1"/>
  <c r="AK10" i="1"/>
  <c r="AK9" i="1"/>
  <c r="AK8" i="1"/>
  <c r="AK7" i="1"/>
  <c r="AK6" i="1"/>
  <c r="AK5" i="1"/>
  <c r="AG13" i="1"/>
  <c r="AG9" i="1"/>
  <c r="AN8" i="1" l="1"/>
  <c r="AS8" i="1" s="1"/>
  <c r="AP11" i="1"/>
  <c r="AU11" i="1" s="1"/>
  <c r="AN12" i="1"/>
  <c r="AS12" i="1" s="1"/>
  <c r="AP7" i="1"/>
  <c r="AU7" i="1" s="1"/>
  <c r="AN4" i="1"/>
  <c r="AS4" i="1" s="1"/>
  <c r="AO9" i="1"/>
  <c r="AT9" i="1" s="1"/>
  <c r="AO13" i="1"/>
  <c r="AT13" i="1" s="1"/>
  <c r="AN10" i="1"/>
  <c r="AS10" i="1" s="1"/>
  <c r="AO5" i="1"/>
  <c r="AT5" i="1" s="1"/>
  <c r="AO6" i="1"/>
  <c r="AT6" i="1" s="1"/>
  <c r="AO10" i="1"/>
  <c r="AT10" i="1" s="1"/>
  <c r="AN11" i="1"/>
  <c r="AS11" i="1" s="1"/>
  <c r="AP5" i="1"/>
  <c r="AU5" i="1" s="1"/>
  <c r="AO7" i="1"/>
  <c r="AT7" i="1" s="1"/>
  <c r="AO11" i="1"/>
  <c r="AT11" i="1" s="1"/>
  <c r="AN9" i="1"/>
  <c r="AS9" i="1" s="1"/>
  <c r="AP8" i="1"/>
  <c r="AU8" i="1" s="1"/>
  <c r="AP9" i="1"/>
  <c r="AU9" i="1" s="1"/>
  <c r="AP10" i="1"/>
  <c r="AU10" i="1" s="1"/>
  <c r="AP6" i="1"/>
  <c r="AU6" i="1" s="1"/>
  <c r="AO8" i="1"/>
  <c r="AT8" i="1" s="1"/>
  <c r="AO12" i="1"/>
  <c r="AT12" i="1" s="1"/>
  <c r="AN13" i="1"/>
  <c r="AS13" i="1" s="1"/>
  <c r="AN6" i="1"/>
  <c r="AS6" i="1" s="1"/>
  <c r="AP12" i="1"/>
  <c r="AU12" i="1" s="1"/>
  <c r="AP13" i="1"/>
  <c r="AU13" i="1" s="1"/>
  <c r="AN7" i="1"/>
  <c r="AS7" i="1" s="1"/>
  <c r="AT16" i="1" l="1"/>
  <c r="AY4" i="1" s="1"/>
  <c r="AS16" i="1"/>
  <c r="AX6" i="1" s="1"/>
  <c r="BE6" i="1" s="1"/>
  <c r="AU16" i="1"/>
  <c r="AZ8" i="1" s="1"/>
  <c r="BG8" i="1" l="1"/>
  <c r="BF4" i="1"/>
  <c r="AY9" i="1"/>
  <c r="BL9" i="1" s="1"/>
  <c r="AY8" i="1"/>
  <c r="BL8" i="1" s="1"/>
  <c r="AY12" i="1"/>
  <c r="BL12" i="1" s="1"/>
  <c r="AY10" i="1"/>
  <c r="AY27" i="1" s="1"/>
  <c r="AY13" i="1"/>
  <c r="BP4" i="1" s="1"/>
  <c r="BL4" i="1"/>
  <c r="AY5" i="1"/>
  <c r="AY22" i="1" s="1"/>
  <c r="AY7" i="1"/>
  <c r="AY24" i="1" s="1"/>
  <c r="AY6" i="1"/>
  <c r="AY23" i="1" s="1"/>
  <c r="AY11" i="1"/>
  <c r="AY28" i="1" s="1"/>
  <c r="AX13" i="1"/>
  <c r="AZ5" i="1"/>
  <c r="AX7" i="1"/>
  <c r="BE7" i="1" s="1"/>
  <c r="AZ9" i="1"/>
  <c r="AZ11" i="1"/>
  <c r="AZ7" i="1"/>
  <c r="AZ4" i="1"/>
  <c r="AZ12" i="1"/>
  <c r="AZ6" i="1"/>
  <c r="AX10" i="1"/>
  <c r="BE10" i="1" s="1"/>
  <c r="AX5" i="1"/>
  <c r="BE5" i="1" s="1"/>
  <c r="AX12" i="1"/>
  <c r="BE12" i="1" s="1"/>
  <c r="AX4" i="1"/>
  <c r="AX8" i="1"/>
  <c r="BE8" i="1" s="1"/>
  <c r="AZ10" i="1"/>
  <c r="AX11" i="1"/>
  <c r="BE11" i="1" s="1"/>
  <c r="AZ13" i="1"/>
  <c r="AX9" i="1"/>
  <c r="BE9" i="1" s="1"/>
  <c r="AY30" i="1" l="1"/>
  <c r="AY26" i="1"/>
  <c r="AZ26" i="1"/>
  <c r="AZ30" i="1"/>
  <c r="AZ25" i="1"/>
  <c r="AZ29" i="1"/>
  <c r="AZ27" i="1"/>
  <c r="AZ24" i="1"/>
  <c r="AZ28" i="1"/>
  <c r="AZ22" i="1"/>
  <c r="AZ23" i="1"/>
  <c r="AY29" i="1"/>
  <c r="BK4" i="1"/>
  <c r="AX24" i="1"/>
  <c r="AX28" i="1"/>
  <c r="BB28" i="1" s="1"/>
  <c r="AX22" i="1"/>
  <c r="BB22" i="1" s="1"/>
  <c r="AX23" i="1"/>
  <c r="AX27" i="1"/>
  <c r="AX26" i="1"/>
  <c r="BB26" i="1" s="1"/>
  <c r="AX30" i="1"/>
  <c r="BB30" i="1" s="1"/>
  <c r="AX25" i="1"/>
  <c r="AX29" i="1"/>
  <c r="AY25" i="1"/>
  <c r="AY16" i="1"/>
  <c r="AZ16" i="1"/>
  <c r="AX16" i="1"/>
  <c r="BG10" i="1"/>
  <c r="BQ10" i="1"/>
  <c r="BP6" i="1"/>
  <c r="BF6" i="1"/>
  <c r="BL10" i="1"/>
  <c r="BP10" i="1"/>
  <c r="BF10" i="1"/>
  <c r="BG7" i="1"/>
  <c r="BQ7" i="1"/>
  <c r="BG5" i="1"/>
  <c r="BQ5" i="1"/>
  <c r="BF7" i="1"/>
  <c r="BP7" i="1"/>
  <c r="BP12" i="1"/>
  <c r="BF12" i="1"/>
  <c r="BQ4" i="1"/>
  <c r="BG4" i="1"/>
  <c r="BQ13" i="1"/>
  <c r="BG13" i="1"/>
  <c r="BG6" i="1"/>
  <c r="BQ6" i="1"/>
  <c r="BG11" i="1"/>
  <c r="BQ11" i="1"/>
  <c r="BO13" i="1"/>
  <c r="BE13" i="1"/>
  <c r="BF5" i="1"/>
  <c r="BP5" i="1"/>
  <c r="BP8" i="1"/>
  <c r="BF8" i="1"/>
  <c r="BE4" i="1"/>
  <c r="BO4" i="1"/>
  <c r="BQ12" i="1"/>
  <c r="BG12" i="1"/>
  <c r="BG9" i="1"/>
  <c r="BQ9" i="1"/>
  <c r="BF11" i="1"/>
  <c r="BP11" i="1"/>
  <c r="BF13" i="1"/>
  <c r="BP13" i="1"/>
  <c r="BF9" i="1"/>
  <c r="BP9" i="1"/>
  <c r="BQ8" i="1"/>
  <c r="BO5" i="1"/>
  <c r="BO9" i="1"/>
  <c r="BO10" i="1"/>
  <c r="BL13" i="1"/>
  <c r="BK7" i="1"/>
  <c r="BO7" i="1"/>
  <c r="BK8" i="1"/>
  <c r="BO8" i="1"/>
  <c r="BO6" i="1"/>
  <c r="BK6" i="1"/>
  <c r="BK11" i="1"/>
  <c r="BO11" i="1"/>
  <c r="BK12" i="1"/>
  <c r="BO12" i="1"/>
  <c r="BL11" i="1"/>
  <c r="BM10" i="1"/>
  <c r="BK5" i="1"/>
  <c r="BM4" i="1"/>
  <c r="BL6" i="1"/>
  <c r="BM9" i="1"/>
  <c r="BM7" i="1"/>
  <c r="BL7" i="1"/>
  <c r="BM8" i="1"/>
  <c r="BM12" i="1"/>
  <c r="BK9" i="1"/>
  <c r="BK10" i="1"/>
  <c r="BM5" i="1"/>
  <c r="BM13" i="1"/>
  <c r="BM6" i="1"/>
  <c r="BM11" i="1"/>
  <c r="BK13" i="1"/>
  <c r="BL5" i="1"/>
  <c r="BC8" i="1"/>
  <c r="BC6" i="1"/>
  <c r="BC7" i="1"/>
  <c r="BC13" i="1"/>
  <c r="BC11" i="1"/>
  <c r="BC12" i="1"/>
  <c r="BC5" i="1"/>
  <c r="BC9" i="1"/>
  <c r="BC10" i="1"/>
  <c r="BC4" i="1"/>
  <c r="BB27" i="1" l="1"/>
  <c r="BI5" i="1"/>
  <c r="BB29" i="1"/>
  <c r="BB24" i="1"/>
  <c r="BB25" i="1"/>
  <c r="BB23" i="1"/>
  <c r="BI10" i="1"/>
  <c r="BI11" i="1"/>
  <c r="BI8" i="1"/>
  <c r="BI12" i="1"/>
  <c r="BI7" i="1"/>
  <c r="BI9" i="1"/>
  <c r="BI6" i="1"/>
  <c r="BS13" i="1"/>
  <c r="BI13" i="1"/>
  <c r="BC16" i="1"/>
  <c r="BI4" i="1"/>
  <c r="BT10" i="1"/>
  <c r="BT9" i="1"/>
  <c r="BT7" i="1"/>
  <c r="BT4" i="1"/>
  <c r="BS8" i="1"/>
  <c r="BT8" i="1"/>
  <c r="BS11" i="1"/>
  <c r="BT11" i="1"/>
  <c r="BS6" i="1"/>
  <c r="BT6" i="1"/>
  <c r="BS5" i="1"/>
  <c r="BT5" i="1"/>
  <c r="BT18" i="1" s="1"/>
  <c r="BS12" i="1"/>
  <c r="BT12" i="1"/>
  <c r="BS7" i="1"/>
  <c r="BS10" i="1"/>
  <c r="BS9" i="1"/>
  <c r="BS18" i="1" l="1"/>
</calcChain>
</file>

<file path=xl/sharedStrings.xml><?xml version="1.0" encoding="utf-8"?>
<sst xmlns="http://schemas.openxmlformats.org/spreadsheetml/2006/main" count="117" uniqueCount="58">
  <si>
    <t>x1</t>
    <phoneticPr fontId="1" type="noConversion"/>
  </si>
  <si>
    <t>x2</t>
    <phoneticPr fontId="1" type="noConversion"/>
  </si>
  <si>
    <t>d1</t>
    <phoneticPr fontId="1" type="noConversion"/>
  </si>
  <si>
    <t>d2</t>
    <phoneticPr fontId="1" type="noConversion"/>
  </si>
  <si>
    <t>v1</t>
    <phoneticPr fontId="1" type="noConversion"/>
  </si>
  <si>
    <t>v2</t>
    <phoneticPr fontId="1" type="noConversion"/>
  </si>
  <si>
    <t>v3</t>
    <phoneticPr fontId="1" type="noConversion"/>
  </si>
  <si>
    <t>b1</t>
    <phoneticPr fontId="1" type="noConversion"/>
  </si>
  <si>
    <t>b2</t>
    <phoneticPr fontId="1" type="noConversion"/>
  </si>
  <si>
    <t>xiz</t>
    <phoneticPr fontId="1" type="noConversion"/>
  </si>
  <si>
    <t>b1</t>
    <phoneticPr fontId="1" type="noConversion"/>
  </si>
  <si>
    <t>연체</t>
    <phoneticPr fontId="1" type="noConversion"/>
  </si>
  <si>
    <t>발생일자</t>
    <phoneticPr fontId="1" type="noConversion"/>
  </si>
  <si>
    <t>개인식별 ID</t>
    <phoneticPr fontId="1" type="noConversion"/>
  </si>
  <si>
    <t>A</t>
    <phoneticPr fontId="1" type="noConversion"/>
  </si>
  <si>
    <t>연체</t>
    <phoneticPr fontId="1" type="noConversion"/>
  </si>
  <si>
    <t>연체발생일자</t>
    <phoneticPr fontId="1" type="noConversion"/>
  </si>
  <si>
    <t>직전1개월 카드결제내역</t>
    <phoneticPr fontId="1" type="noConversion"/>
  </si>
  <si>
    <t>직전2개월 카드결제내역</t>
    <phoneticPr fontId="1" type="noConversion"/>
  </si>
  <si>
    <t>b1</t>
    <phoneticPr fontId="1" type="noConversion"/>
  </si>
  <si>
    <t>b2</t>
    <phoneticPr fontId="1" type="noConversion"/>
  </si>
  <si>
    <t>invidual 1</t>
    <phoneticPr fontId="1" type="noConversion"/>
  </si>
  <si>
    <t>d3</t>
    <phoneticPr fontId="1" type="noConversion"/>
  </si>
  <si>
    <t>invidual 2</t>
    <phoneticPr fontId="1" type="noConversion"/>
  </si>
  <si>
    <t>invidual 3</t>
    <phoneticPr fontId="1" type="noConversion"/>
  </si>
  <si>
    <t>sigma</t>
    <phoneticPr fontId="1" type="noConversion"/>
  </si>
  <si>
    <t>pi</t>
    <phoneticPr fontId="1" type="noConversion"/>
  </si>
  <si>
    <t>J</t>
    <phoneticPr fontId="1" type="noConversion"/>
  </si>
  <si>
    <t>inv1</t>
  </si>
  <si>
    <t>inv1</t>
    <phoneticPr fontId="1" type="noConversion"/>
  </si>
  <si>
    <t>inv2</t>
  </si>
  <si>
    <t>inv3</t>
  </si>
  <si>
    <t>j1</t>
  </si>
  <si>
    <t>j1</t>
    <phoneticPr fontId="1" type="noConversion"/>
  </si>
  <si>
    <t>j2</t>
  </si>
  <si>
    <t>j3</t>
  </si>
  <si>
    <t>j4</t>
  </si>
  <si>
    <t>j5</t>
  </si>
  <si>
    <t>j6</t>
  </si>
  <si>
    <t>j7</t>
  </si>
  <si>
    <t>j8</t>
  </si>
  <si>
    <t>j9</t>
  </si>
  <si>
    <t>j10</t>
  </si>
  <si>
    <t>exp</t>
    <phoneticPr fontId="1" type="noConversion"/>
  </si>
  <si>
    <t>denormial</t>
    <phoneticPr fontId="1" type="noConversion"/>
  </si>
  <si>
    <t>Sj</t>
    <phoneticPr fontId="1" type="noConversion"/>
  </si>
  <si>
    <t>Sij</t>
    <phoneticPr fontId="1" type="noConversion"/>
  </si>
  <si>
    <t>b1*sij*(1-sij)</t>
    <phoneticPr fontId="1" type="noConversion"/>
  </si>
  <si>
    <t>가격</t>
    <phoneticPr fontId="1" type="noConversion"/>
  </si>
  <si>
    <t>성능</t>
    <phoneticPr fontId="1" type="noConversion"/>
  </si>
  <si>
    <t>eta_jj</t>
    <phoneticPr fontId="1" type="noConversion"/>
  </si>
  <si>
    <t>b1*s1*sj</t>
    <phoneticPr fontId="1" type="noConversion"/>
  </si>
  <si>
    <t>eta_1_j</t>
    <phoneticPr fontId="1" type="noConversion"/>
  </si>
  <si>
    <t>eta_10_j</t>
    <phoneticPr fontId="1" type="noConversion"/>
  </si>
  <si>
    <t>b1i*s10i*sji</t>
    <phoneticPr fontId="1" type="noConversion"/>
  </si>
  <si>
    <t>bi</t>
    <phoneticPr fontId="1" type="noConversion"/>
  </si>
  <si>
    <t>delta_j+Muij</t>
    <phoneticPr fontId="1" type="noConversion"/>
  </si>
  <si>
    <t>delta_j+Muij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</si>
</sst>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0"/>
    <numFmt numFmtId="177" formatCode="0.0"/>
    <numFmt numFmtId="190" formatCode="0.0000_ "/>
    <numFmt numFmtId="192" formatCode="0.00000_ "/>
    <numFmt numFmtId="193" formatCode="0.000_ 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176" fontId="0" fillId="0" borderId="0" xfId="0" applyNumberFormat="1">
      <alignment vertical="center"/>
    </xf>
    <xf numFmtId="2" fontId="0" fillId="0" borderId="0" xfId="0" applyNumberFormat="1">
      <alignment vertical="center"/>
    </xf>
    <xf numFmtId="177" fontId="0" fillId="0" borderId="0" xfId="0" applyNumberFormat="1">
      <alignment vertical="center"/>
    </xf>
    <xf numFmtId="2" fontId="0" fillId="0" borderId="0" xfId="0" applyNumberFormat="1" applyFont="1">
      <alignment vertical="center"/>
    </xf>
    <xf numFmtId="177" fontId="0" fillId="0" borderId="0" xfId="0" applyNumberFormat="1" applyFont="1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left" vertical="center" indent="2"/>
    </xf>
    <xf numFmtId="0" fontId="0" fillId="0" borderId="0" xfId="0" applyAlignment="1">
      <alignment horizontal="center" vertical="center"/>
    </xf>
    <xf numFmtId="190" fontId="0" fillId="0" borderId="0" xfId="0" applyNumberFormat="1">
      <alignment vertical="center"/>
    </xf>
    <xf numFmtId="192" fontId="0" fillId="0" borderId="0" xfId="0" applyNumberFormat="1">
      <alignment vertical="center"/>
    </xf>
    <xf numFmtId="0" fontId="0" fillId="0" borderId="0" xfId="0" applyAlignment="1">
      <alignment vertical="center"/>
    </xf>
    <xf numFmtId="193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Sheet1!$BB$22:$BB$30</c:f>
              <c:numCache>
                <c:formatCode>0.000</c:formatCode>
                <c:ptCount val="9"/>
                <c:pt idx="0">
                  <c:v>3.9483026353589286E-3</c:v>
                </c:pt>
                <c:pt idx="1">
                  <c:v>3.3518295123529072E-3</c:v>
                </c:pt>
                <c:pt idx="2">
                  <c:v>3.4708128883142167E-3</c:v>
                </c:pt>
                <c:pt idx="3">
                  <c:v>4.9503292098206685E-3</c:v>
                </c:pt>
                <c:pt idx="4">
                  <c:v>9.7924651523130148E-3</c:v>
                </c:pt>
                <c:pt idx="5">
                  <c:v>1.1567380501565061E-2</c:v>
                </c:pt>
                <c:pt idx="6">
                  <c:v>1.3934768895980165E-2</c:v>
                </c:pt>
                <c:pt idx="7">
                  <c:v>1.6671962087077337E-2</c:v>
                </c:pt>
                <c:pt idx="8">
                  <c:v>2.063372852174044E-2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642468256"/>
        <c:axId val="-1642466624"/>
      </c:lineChart>
      <c:catAx>
        <c:axId val="-16424682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1642466624"/>
        <c:crosses val="autoZero"/>
        <c:auto val="1"/>
        <c:lblAlgn val="ctr"/>
        <c:lblOffset val="100"/>
        <c:noMultiLvlLbl val="0"/>
      </c:catAx>
      <c:valAx>
        <c:axId val="-164246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1642468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35</xdr:col>
      <xdr:colOff>155865</xdr:colOff>
      <xdr:row>34</xdr:row>
      <xdr:rowOff>152400</xdr:rowOff>
    </xdr:from>
    <xdr:to>
      <xdr:col>47</xdr:col>
      <xdr:colOff>190501</xdr:colOff>
      <xdr:row>47</xdr:row>
      <xdr:rowOff>193963</xdr:rowOff>
    </xdr:to>
    <xdr:graphicFrame macro="">
      <xdr:nvGraphicFramePr>
        <xdr:cNvPr id="10" name="차트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T36"/>
  <sheetViews>
    <sheetView tabSelected="1" topLeftCell="E1" zoomScale="55" zoomScaleNormal="55" workbookViewId="0">
      <selection activeCell="AA5" sqref="AA5"/>
    </sheetView>
  </sheetViews>
  <sheetFormatPr defaultRowHeight="16.5" x14ac:dyDescent="0.3"/>
  <cols>
    <col min="3" max="3" width="7.125" customWidth="1"/>
    <col min="4" max="4" width="7.625" customWidth="1"/>
    <col min="5" max="5" width="5.625" customWidth="1"/>
    <col min="6" max="6" width="5.375" bestFit="1" customWidth="1"/>
    <col min="7" max="8" width="5.375" customWidth="1"/>
    <col min="9" max="9" width="4.5" customWidth="1"/>
    <col min="10" max="12" width="4.625" bestFit="1" customWidth="1"/>
    <col min="13" max="13" width="4.625" customWidth="1"/>
    <col min="15" max="15" width="5.125" bestFit="1" customWidth="1"/>
    <col min="16" max="16" width="4.625" bestFit="1" customWidth="1"/>
    <col min="17" max="19" width="4.625" customWidth="1"/>
    <col min="20" max="21" width="4.125" bestFit="1" customWidth="1"/>
    <col min="22" max="23" width="3.75" bestFit="1" customWidth="1"/>
    <col min="24" max="25" width="3.75" customWidth="1"/>
    <col min="26" max="30" width="5.75" customWidth="1"/>
    <col min="31" max="31" width="3.75" customWidth="1"/>
    <col min="32" max="38" width="4.625" customWidth="1"/>
    <col min="39" max="39" width="3.75" customWidth="1"/>
    <col min="40" max="40" width="5.625" bestFit="1" customWidth="1"/>
    <col min="41" max="42" width="3.75" customWidth="1"/>
    <col min="43" max="43" width="6.25" bestFit="1" customWidth="1"/>
    <col min="44" max="44" width="4.5" bestFit="1" customWidth="1"/>
    <col min="45" max="45" width="5.625" bestFit="1" customWidth="1"/>
    <col min="46" max="46" width="6.25" bestFit="1" customWidth="1"/>
    <col min="47" max="47" width="5.625" bestFit="1" customWidth="1"/>
    <col min="48" max="48" width="5.625" customWidth="1"/>
    <col min="49" max="49" width="9.75" customWidth="1"/>
    <col min="50" max="52" width="6.75" customWidth="1"/>
    <col min="53" max="53" width="3.75" customWidth="1"/>
    <col min="54" max="54" width="7.125" customWidth="1"/>
    <col min="55" max="55" width="5.375" bestFit="1" customWidth="1"/>
    <col min="71" max="72" width="9.875" bestFit="1" customWidth="1"/>
  </cols>
  <sheetData>
    <row r="1" spans="2:72" x14ac:dyDescent="0.3">
      <c r="Y1" s="8" t="s">
        <v>55</v>
      </c>
      <c r="Z1" s="8"/>
      <c r="AA1" s="8"/>
      <c r="AB1" s="8"/>
      <c r="AC1" s="8"/>
      <c r="AD1" s="8"/>
      <c r="AF1" s="8" t="s">
        <v>56</v>
      </c>
      <c r="AG1" s="8"/>
      <c r="AH1" s="8"/>
      <c r="AI1" s="8"/>
      <c r="AJ1" s="8"/>
      <c r="AK1" s="8"/>
      <c r="AL1" s="6"/>
      <c r="AN1" s="8" t="s">
        <v>57</v>
      </c>
      <c r="AO1" s="8"/>
      <c r="AP1" s="8"/>
      <c r="AS1" s="8" t="s">
        <v>43</v>
      </c>
      <c r="AT1" s="8"/>
      <c r="AU1" s="8"/>
      <c r="AV1" s="6"/>
      <c r="AW1" s="6"/>
      <c r="AX1" s="8" t="s">
        <v>46</v>
      </c>
      <c r="AY1" s="8"/>
      <c r="AZ1" s="8"/>
      <c r="BE1" s="8" t="s">
        <v>47</v>
      </c>
      <c r="BF1" s="8"/>
      <c r="BG1" s="8"/>
      <c r="BH1" s="6"/>
      <c r="BI1" t="s">
        <v>50</v>
      </c>
      <c r="BK1" s="8" t="s">
        <v>51</v>
      </c>
      <c r="BL1" s="8"/>
      <c r="BM1" s="8"/>
      <c r="BN1" s="6"/>
      <c r="BO1" s="8" t="s">
        <v>54</v>
      </c>
      <c r="BP1" s="8"/>
      <c r="BQ1" s="8"/>
      <c r="BR1" s="6"/>
      <c r="BS1" t="s">
        <v>52</v>
      </c>
      <c r="BT1" t="s">
        <v>53</v>
      </c>
    </row>
    <row r="2" spans="2:72" x14ac:dyDescent="0.3">
      <c r="C2" t="s">
        <v>48</v>
      </c>
      <c r="D2" t="s">
        <v>49</v>
      </c>
      <c r="Y2" s="8" t="s">
        <v>21</v>
      </c>
      <c r="Z2" s="8"/>
      <c r="AA2" s="8" t="s">
        <v>23</v>
      </c>
      <c r="AB2" s="8"/>
      <c r="AC2" s="8" t="s">
        <v>24</v>
      </c>
      <c r="AD2" s="8"/>
      <c r="AF2" s="8" t="s">
        <v>21</v>
      </c>
      <c r="AG2" s="8"/>
      <c r="AH2" s="8" t="s">
        <v>23</v>
      </c>
      <c r="AI2" s="8"/>
      <c r="AJ2" s="8" t="s">
        <v>24</v>
      </c>
      <c r="AK2" s="8"/>
      <c r="AL2" s="6"/>
      <c r="AN2" t="s">
        <v>29</v>
      </c>
      <c r="AO2" t="s">
        <v>30</v>
      </c>
      <c r="AP2" t="s">
        <v>31</v>
      </c>
      <c r="AS2" t="s">
        <v>29</v>
      </c>
      <c r="AT2" t="s">
        <v>30</v>
      </c>
      <c r="AU2" t="s">
        <v>31</v>
      </c>
      <c r="AX2" t="s">
        <v>28</v>
      </c>
      <c r="AY2" t="s">
        <v>30</v>
      </c>
      <c r="AZ2" t="s">
        <v>31</v>
      </c>
      <c r="BC2" t="s">
        <v>45</v>
      </c>
      <c r="BE2" t="s">
        <v>28</v>
      </c>
      <c r="BF2" t="s">
        <v>30</v>
      </c>
      <c r="BG2" t="s">
        <v>31</v>
      </c>
      <c r="BK2" t="s">
        <v>28</v>
      </c>
      <c r="BL2" t="s">
        <v>30</v>
      </c>
      <c r="BM2" t="s">
        <v>31</v>
      </c>
      <c r="BO2" t="s">
        <v>28</v>
      </c>
      <c r="BP2" t="s">
        <v>30</v>
      </c>
      <c r="BQ2" t="s">
        <v>31</v>
      </c>
    </row>
    <row r="3" spans="2:72" x14ac:dyDescent="0.3">
      <c r="B3" t="s">
        <v>27</v>
      </c>
      <c r="C3" t="s">
        <v>0</v>
      </c>
      <c r="D3" t="s">
        <v>1</v>
      </c>
      <c r="F3" t="s">
        <v>2</v>
      </c>
      <c r="G3" t="s">
        <v>3</v>
      </c>
      <c r="H3" t="s">
        <v>22</v>
      </c>
      <c r="J3" t="s">
        <v>4</v>
      </c>
      <c r="K3" t="s">
        <v>5</v>
      </c>
      <c r="L3" t="s">
        <v>6</v>
      </c>
      <c r="M3" t="s">
        <v>9</v>
      </c>
      <c r="O3" t="s">
        <v>7</v>
      </c>
      <c r="P3" t="s">
        <v>8</v>
      </c>
      <c r="R3" s="8" t="s">
        <v>26</v>
      </c>
      <c r="S3" s="8"/>
      <c r="T3" s="8"/>
      <c r="V3" s="8" t="s">
        <v>25</v>
      </c>
      <c r="W3" s="8"/>
      <c r="Y3" t="s">
        <v>19</v>
      </c>
      <c r="Z3" t="s">
        <v>20</v>
      </c>
      <c r="AA3" t="s">
        <v>19</v>
      </c>
      <c r="AB3" t="s">
        <v>20</v>
      </c>
      <c r="AC3" t="s">
        <v>19</v>
      </c>
      <c r="AD3" t="s">
        <v>20</v>
      </c>
      <c r="AF3" t="s">
        <v>10</v>
      </c>
      <c r="AG3" t="s">
        <v>20</v>
      </c>
      <c r="AH3" t="s">
        <v>19</v>
      </c>
      <c r="AI3" t="s">
        <v>20</v>
      </c>
      <c r="AJ3" t="s">
        <v>19</v>
      </c>
      <c r="AK3" t="s">
        <v>20</v>
      </c>
    </row>
    <row r="4" spans="2:72" x14ac:dyDescent="0.3">
      <c r="B4">
        <v>1</v>
      </c>
      <c r="C4" s="2">
        <v>0.10109041839444485</v>
      </c>
      <c r="D4" s="2">
        <v>0.01</v>
      </c>
      <c r="E4" s="2"/>
      <c r="F4">
        <v>1</v>
      </c>
      <c r="G4">
        <v>0.9</v>
      </c>
      <c r="H4" s="2">
        <v>0.4</v>
      </c>
      <c r="J4" s="5">
        <v>1</v>
      </c>
      <c r="K4" s="5">
        <v>0</v>
      </c>
      <c r="L4" s="5">
        <v>0</v>
      </c>
      <c r="M4" s="5">
        <v>0.51261473437959615</v>
      </c>
      <c r="O4" s="5">
        <v>-3</v>
      </c>
      <c r="P4" s="5">
        <v>4</v>
      </c>
      <c r="Q4" s="5"/>
      <c r="R4" s="5">
        <v>0</v>
      </c>
      <c r="S4" s="5">
        <v>0.2</v>
      </c>
      <c r="T4" s="5">
        <v>0.3</v>
      </c>
      <c r="U4" s="5"/>
      <c r="V4" s="5">
        <v>0.5</v>
      </c>
      <c r="W4" s="5">
        <v>0</v>
      </c>
      <c r="X4" s="5"/>
      <c r="Y4" s="5">
        <f>$O$4+MMULT(R4:T4,F4:F6)+MMULT(V4:W4,J4:J5)</f>
        <v>-2.31</v>
      </c>
      <c r="Z4" s="5">
        <f>$P$4+MMULT(F4:F6,R5:T5)+MMULT(V5:W5,J4:J5)</f>
        <v>7.2</v>
      </c>
      <c r="AA4" s="5">
        <f>$O$4+MMULT(R4:T4,G4:G6)+MMULT(V4:W4,K4:K5)</f>
        <v>-2.1799999999999997</v>
      </c>
      <c r="AB4" s="5">
        <f>$P$4+MMULT(R5:T5,G4:G6)+MMULT(V5:W5,K4:K5)</f>
        <v>4.6399999999999997</v>
      </c>
      <c r="AC4" s="5">
        <f>$O$4+MMULT(R4:T4,H4:H6)+MMULT(V4:W4,L4:L5)</f>
        <v>-2.87</v>
      </c>
      <c r="AD4" s="5">
        <f>$P$4+MMULT(R5:T5,H4:H6)+MMULT(V5:W5,L4:L5)</f>
        <v>4.1500000000000004</v>
      </c>
      <c r="AE4" s="5"/>
      <c r="AF4" s="5">
        <f>$C4*Y$4</f>
        <v>-0.23351886649116763</v>
      </c>
      <c r="AG4" s="5">
        <f>$D4*Z$4</f>
        <v>7.2000000000000008E-2</v>
      </c>
      <c r="AH4" s="5">
        <f t="shared" ref="AH4:AH13" si="0">$C4*AA$4</f>
        <v>-0.22037711209988975</v>
      </c>
      <c r="AI4" s="5">
        <f t="shared" ref="AI4:AI13" si="1">$D4*AB$4</f>
        <v>4.6399999999999997E-2</v>
      </c>
      <c r="AJ4" s="5">
        <f t="shared" ref="AJ4:AJ13" si="2">$C4*AC$4</f>
        <v>-0.29012950079205674</v>
      </c>
      <c r="AK4" s="5">
        <f t="shared" ref="AK4:AK13" si="3">$D4*AD$4</f>
        <v>4.1500000000000002E-2</v>
      </c>
      <c r="AL4" s="5"/>
      <c r="AM4" s="5" t="s">
        <v>33</v>
      </c>
      <c r="AN4" s="5">
        <f>AF4+AG4</f>
        <v>-0.16151886649116762</v>
      </c>
      <c r="AO4" s="5">
        <f>AH4+AI4</f>
        <v>-0.17397711209988975</v>
      </c>
      <c r="AP4" s="5">
        <f>AJ4+AK4</f>
        <v>-0.24862950079205673</v>
      </c>
      <c r="AQ4" s="5"/>
      <c r="AR4" s="5" t="s">
        <v>33</v>
      </c>
      <c r="AS4" s="5">
        <f>EXP(AN4)</f>
        <v>0.85085047875090236</v>
      </c>
      <c r="AT4" s="5">
        <f t="shared" ref="AT4:AU4" si="4">EXP(AO4)</f>
        <v>0.84031613050998699</v>
      </c>
      <c r="AU4" s="5">
        <f t="shared" si="4"/>
        <v>0.77986886066031669</v>
      </c>
      <c r="AV4" s="5"/>
      <c r="AW4" s="5" t="s">
        <v>32</v>
      </c>
      <c r="AX4" s="4">
        <f>AS4/AS$16</f>
        <v>7.8795686010033981E-3</v>
      </c>
      <c r="AY4" s="4">
        <f t="shared" ref="AY4:AZ13" si="5">AT4/AT$16</f>
        <v>3.2740518378752623E-2</v>
      </c>
      <c r="AZ4" s="4">
        <f t="shared" si="5"/>
        <v>5.7811984138492957E-2</v>
      </c>
      <c r="BA4" s="5"/>
      <c r="BB4" s="5" t="s">
        <v>33</v>
      </c>
      <c r="BC4" s="2">
        <f t="shared" ref="BC4:BC13" si="6">SUM(AX4:AZ4)/3</f>
        <v>3.2810690372749661E-2</v>
      </c>
      <c r="BE4" s="1">
        <f>Y$4*AX4*(1-AX4)</f>
        <v>-1.8058381109227258E-2</v>
      </c>
      <c r="BF4" s="1">
        <f>AA$4*AY4*(1-AY4)</f>
        <v>-6.9037497500394132E-2</v>
      </c>
      <c r="BG4" s="1">
        <f>AC$4*AZ4*(1-AZ4)</f>
        <v>-0.15632820726369051</v>
      </c>
      <c r="BH4" s="1"/>
      <c r="BI4" s="2">
        <f>-(C4/BC4)*SUM(BE4:BG4)</f>
        <v>0.74999466358854738</v>
      </c>
      <c r="BK4" s="1">
        <f>$Y$4*AX4*AX$4</f>
        <v>-1.4342235909059207E-4</v>
      </c>
      <c r="BL4" s="1">
        <f>$AA$4*AY4*AY$4</f>
        <v>-2.336832565286575E-3</v>
      </c>
      <c r="BM4" s="1">
        <f>$AC$4*AZ4*AZ$4</f>
        <v>-9.5921872137842666E-3</v>
      </c>
      <c r="BN4" s="1"/>
      <c r="BO4" s="1">
        <f>$Y$4*AX4*AX$13</f>
        <v>-6.6364673759198248E-3</v>
      </c>
      <c r="BP4" s="1">
        <f t="shared" ref="BP4:BP12" si="7">$AA$4*AY4*AY$13</f>
        <v>-1.68040915659225E-2</v>
      </c>
      <c r="BQ4" s="1">
        <f t="shared" ref="BQ4:BQ12" si="8">$AC$4*AZ4*AZ$13</f>
        <v>-2.8850675109991192E-2</v>
      </c>
      <c r="BR4" s="1"/>
      <c r="BS4" s="7"/>
      <c r="BT4" s="7">
        <f t="shared" ref="BT4:BT12" si="9">-$C$13/BC4*SUM(BO4:BQ4)</f>
        <v>1.309890173156697</v>
      </c>
    </row>
    <row r="5" spans="2:72" x14ac:dyDescent="0.3">
      <c r="B5">
        <v>2</v>
      </c>
      <c r="C5" s="2">
        <v>0.17974309359061494</v>
      </c>
      <c r="D5" s="2">
        <v>0.03</v>
      </c>
      <c r="E5" s="2"/>
      <c r="F5">
        <v>0.5</v>
      </c>
      <c r="G5">
        <v>1.4</v>
      </c>
      <c r="H5" s="2">
        <v>0.2</v>
      </c>
      <c r="J5" s="5">
        <v>1</v>
      </c>
      <c r="K5" s="5">
        <v>0</v>
      </c>
      <c r="L5" s="5">
        <v>0</v>
      </c>
      <c r="M5" s="5">
        <v>-8.5318614801451448E-2</v>
      </c>
      <c r="O5" s="5"/>
      <c r="P5" s="5"/>
      <c r="Q5" s="5"/>
      <c r="R5" s="5">
        <v>0.2</v>
      </c>
      <c r="S5" s="5">
        <v>0.2</v>
      </c>
      <c r="T5" s="5">
        <v>0.1</v>
      </c>
      <c r="U5" s="5"/>
      <c r="V5" s="5">
        <v>0</v>
      </c>
      <c r="W5" s="5">
        <v>3</v>
      </c>
      <c r="X5" s="5"/>
      <c r="Y5" s="5"/>
      <c r="Z5" s="5"/>
      <c r="AA5" s="5"/>
      <c r="AB5" s="5"/>
      <c r="AC5" s="5"/>
      <c r="AD5" s="5"/>
      <c r="AE5" s="5"/>
      <c r="AF5" s="5">
        <f t="shared" ref="AF5:AF13" si="10">$C5*Y$4</f>
        <v>-0.41520654619432051</v>
      </c>
      <c r="AG5" s="5">
        <f t="shared" ref="AG5:AG13" si="11">$D5*Z$4</f>
        <v>0.216</v>
      </c>
      <c r="AH5" s="5">
        <f t="shared" si="0"/>
        <v>-0.39183994402754052</v>
      </c>
      <c r="AI5" s="5">
        <f t="shared" si="1"/>
        <v>0.13919999999999999</v>
      </c>
      <c r="AJ5" s="5">
        <f t="shared" si="2"/>
        <v>-0.51586267860506485</v>
      </c>
      <c r="AK5" s="5">
        <f t="shared" si="3"/>
        <v>0.1245</v>
      </c>
      <c r="AL5" s="5"/>
      <c r="AM5" s="5" t="s">
        <v>34</v>
      </c>
      <c r="AN5" s="5">
        <f t="shared" ref="AN5:AN13" si="12">AF5+AG5</f>
        <v>-0.19920654619432052</v>
      </c>
      <c r="AO5" s="5">
        <f t="shared" ref="AO5:AO13" si="13">AH5+AI5</f>
        <v>-0.25263994402754053</v>
      </c>
      <c r="AP5" s="5">
        <f t="shared" ref="AP5:AP13" si="14">AJ5+AK5</f>
        <v>-0.39136267860506485</v>
      </c>
      <c r="AQ5" s="5"/>
      <c r="AR5" s="5" t="s">
        <v>34</v>
      </c>
      <c r="AS5" s="5">
        <f t="shared" ref="AS5:AS13" si="15">EXP(AN5)</f>
        <v>0.81938063590174282</v>
      </c>
      <c r="AT5" s="5">
        <f t="shared" ref="AT5:AT13" si="16">EXP(AO5)</f>
        <v>0.77674750405881843</v>
      </c>
      <c r="AU5" s="5">
        <f t="shared" ref="AU5:AU13" si="17">EXP(AP5)</f>
        <v>0.67613489190651854</v>
      </c>
      <c r="AV5" s="5"/>
      <c r="AW5" s="5" t="s">
        <v>34</v>
      </c>
      <c r="AX5" s="4">
        <f t="shared" ref="AX5:AX13" si="18">AS5/AS$16</f>
        <v>7.5881322184831925E-3</v>
      </c>
      <c r="AY5" s="4">
        <f t="shared" si="5"/>
        <v>3.0263748378665363E-2</v>
      </c>
      <c r="AZ5" s="4">
        <f t="shared" si="5"/>
        <v>5.0122144399104243E-2</v>
      </c>
      <c r="BA5" s="5"/>
      <c r="BB5" s="5" t="s">
        <v>34</v>
      </c>
      <c r="BC5" s="2">
        <f t="shared" si="6"/>
        <v>2.9324674998750935E-2</v>
      </c>
      <c r="BE5" s="1">
        <f t="shared" ref="BE5:BE13" si="19">Y$4*AX5*(1-AX5)</f>
        <v>-1.7395576200890606E-2</v>
      </c>
      <c r="BF5" s="1">
        <f t="shared" ref="BF5:BF13" si="20">AA$4*AY5*(1-AY5)</f>
        <v>-6.3978321529769247E-2</v>
      </c>
      <c r="BG5" s="1">
        <f t="shared" ref="BG5:BG13" si="21">AC$4*AZ5*(1-AZ5)</f>
        <v>-0.13664045616462661</v>
      </c>
      <c r="BH5" s="1"/>
      <c r="BI5" s="2">
        <f t="shared" ref="BI5:BI13" si="22">-(C5/BC5)*SUM(BE5:BG5)</f>
        <v>1.3363003824583579</v>
      </c>
      <c r="BK5" s="1">
        <f t="shared" ref="BK5:BK13" si="23">$Y$4*AX5*AX$4</f>
        <v>-1.3811769133244181E-4</v>
      </c>
      <c r="BL5" s="1">
        <f t="shared" ref="BL5:BL13" si="24">$AA$4*AY5*AY$4</f>
        <v>-2.160054765803571E-3</v>
      </c>
      <c r="BM5" s="1">
        <f t="shared" ref="BM5:BM13" si="25">$AC$4*AZ5*AZ$4</f>
        <v>-8.3162859707563291E-3</v>
      </c>
      <c r="BN5" s="1"/>
      <c r="BO5" s="1">
        <f t="shared" ref="BO5:BO12" si="26">$Y$4*AX5*AX$13</f>
        <v>-6.3910087546819646E-3</v>
      </c>
      <c r="BP5" s="1">
        <f t="shared" si="7"/>
        <v>-1.5532887811976873E-2</v>
      </c>
      <c r="BQ5" s="1">
        <f t="shared" si="8"/>
        <v>-2.5013113205221971E-2</v>
      </c>
      <c r="BR5" s="1"/>
      <c r="BS5" s="7">
        <f t="shared" ref="BS4:BS13" si="27">-$C$4/BC5*SUM(BK5:BM5)</f>
        <v>3.6591029348212137E-2</v>
      </c>
      <c r="BT5" s="7">
        <f t="shared" si="9"/>
        <v>1.3155385296968161</v>
      </c>
    </row>
    <row r="6" spans="2:72" x14ac:dyDescent="0.3">
      <c r="B6">
        <v>3</v>
      </c>
      <c r="C6" s="2">
        <v>0.30860381089741429</v>
      </c>
      <c r="D6" s="2">
        <v>7.196954308857921E-2</v>
      </c>
      <c r="E6" s="2"/>
      <c r="F6" s="2">
        <v>0.3</v>
      </c>
      <c r="G6" s="2">
        <v>1.8</v>
      </c>
      <c r="H6" s="2">
        <v>0.3</v>
      </c>
      <c r="J6" s="5"/>
      <c r="K6" s="5"/>
      <c r="L6" s="5"/>
      <c r="M6" s="5">
        <v>2.5990056104352042</v>
      </c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>
        <f t="shared" si="10"/>
        <v>-0.71287480317302698</v>
      </c>
      <c r="AG6" s="5">
        <f t="shared" si="11"/>
        <v>0.51818071023777035</v>
      </c>
      <c r="AH6" s="5">
        <f t="shared" si="0"/>
        <v>-0.67275630775636308</v>
      </c>
      <c r="AI6" s="5">
        <f t="shared" si="1"/>
        <v>0.33393867993100751</v>
      </c>
      <c r="AJ6" s="5">
        <f t="shared" si="2"/>
        <v>-0.88569293727557907</v>
      </c>
      <c r="AK6" s="5">
        <f t="shared" si="3"/>
        <v>0.29867360381760377</v>
      </c>
      <c r="AL6" s="5"/>
      <c r="AM6" s="5" t="s">
        <v>35</v>
      </c>
      <c r="AN6" s="5">
        <f t="shared" si="12"/>
        <v>-0.19469409293525664</v>
      </c>
      <c r="AO6" s="5">
        <f t="shared" si="13"/>
        <v>-0.33881762782535557</v>
      </c>
      <c r="AP6" s="5">
        <f t="shared" si="14"/>
        <v>-0.5870193334579753</v>
      </c>
      <c r="AQ6" s="5"/>
      <c r="AR6" s="5" t="s">
        <v>35</v>
      </c>
      <c r="AS6" s="5">
        <f t="shared" si="15"/>
        <v>0.82308640749503614</v>
      </c>
      <c r="AT6" s="5">
        <f t="shared" si="16"/>
        <v>0.71261239791199271</v>
      </c>
      <c r="AU6" s="5">
        <f t="shared" si="17"/>
        <v>0.5559820143990174</v>
      </c>
      <c r="AV6" s="5"/>
      <c r="AW6" s="5" t="s">
        <v>35</v>
      </c>
      <c r="AX6" s="4">
        <f t="shared" si="18"/>
        <v>7.6224506824415974E-3</v>
      </c>
      <c r="AY6" s="4">
        <f t="shared" si="5"/>
        <v>2.7764907114903092E-2</v>
      </c>
      <c r="AZ6" s="4">
        <f t="shared" si="5"/>
        <v>4.1215164522030404E-2</v>
      </c>
      <c r="BA6" s="5"/>
      <c r="BB6" s="5" t="s">
        <v>35</v>
      </c>
      <c r="BC6" s="2">
        <f t="shared" si="6"/>
        <v>2.5534174106458363E-2</v>
      </c>
      <c r="BE6" s="1">
        <f t="shared" si="19"/>
        <v>-1.7473646023761641E-2</v>
      </c>
      <c r="BF6" s="1">
        <f t="shared" si="20"/>
        <v>-5.8846957164212489E-2</v>
      </c>
      <c r="BG6" s="1">
        <f t="shared" si="21"/>
        <v>-0.11341228249074829</v>
      </c>
      <c r="BH6" s="1"/>
      <c r="BI6" s="2">
        <f t="shared" si="22"/>
        <v>2.2930951801651394</v>
      </c>
      <c r="BK6" s="1">
        <f t="shared" si="23"/>
        <v>-1.3874234926874722E-4</v>
      </c>
      <c r="BL6" s="1">
        <f t="shared" si="24"/>
        <v>-1.9817016446620601E-3</v>
      </c>
      <c r="BM6" s="1">
        <f t="shared" si="25"/>
        <v>-6.838436355949308E-3</v>
      </c>
      <c r="BN6" s="1"/>
      <c r="BO6" s="1">
        <f t="shared" si="26"/>
        <v>-6.4199130485569651E-3</v>
      </c>
      <c r="BP6" s="1">
        <f t="shared" si="7"/>
        <v>-1.4250355968125031E-2</v>
      </c>
      <c r="BQ6" s="1">
        <f t="shared" si="8"/>
        <v>-2.0568145842934423E-2</v>
      </c>
      <c r="BR6" s="1"/>
      <c r="BS6" s="7">
        <f t="shared" si="27"/>
        <v>3.5468425927513487E-2</v>
      </c>
      <c r="BT6" s="7">
        <f t="shared" si="9"/>
        <v>1.3273990712946957</v>
      </c>
    </row>
    <row r="7" spans="2:72" x14ac:dyDescent="0.3">
      <c r="B7">
        <v>4</v>
      </c>
      <c r="C7" s="2">
        <v>0.39848197094117455</v>
      </c>
      <c r="D7" s="2">
        <v>0.13509519927956271</v>
      </c>
      <c r="E7" s="2"/>
      <c r="J7" s="5"/>
      <c r="K7" s="5"/>
      <c r="L7" s="5"/>
      <c r="M7" s="5">
        <v>8.670014650657297E-2</v>
      </c>
      <c r="O7" s="5"/>
      <c r="P7" s="5"/>
      <c r="Q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>
        <f t="shared" si="10"/>
        <v>-0.92049335287411327</v>
      </c>
      <c r="AG7" s="5">
        <f t="shared" si="11"/>
        <v>0.97268543481285152</v>
      </c>
      <c r="AH7" s="5">
        <f t="shared" si="0"/>
        <v>-0.86869069665176035</v>
      </c>
      <c r="AI7" s="5">
        <f t="shared" si="1"/>
        <v>0.62684172465717092</v>
      </c>
      <c r="AJ7" s="5">
        <f t="shared" si="2"/>
        <v>-1.1436432566011709</v>
      </c>
      <c r="AK7" s="5">
        <f t="shared" si="3"/>
        <v>0.56064507701018529</v>
      </c>
      <c r="AL7" s="5"/>
      <c r="AM7" s="5" t="s">
        <v>36</v>
      </c>
      <c r="AN7" s="5">
        <f t="shared" si="12"/>
        <v>5.2192081938738255E-2</v>
      </c>
      <c r="AO7" s="5">
        <f t="shared" si="13"/>
        <v>-0.24184897199458943</v>
      </c>
      <c r="AP7" s="5">
        <f t="shared" si="14"/>
        <v>-0.58299817959098565</v>
      </c>
      <c r="AQ7" s="5"/>
      <c r="AR7" s="5" t="s">
        <v>36</v>
      </c>
      <c r="AS7" s="5">
        <f t="shared" si="15"/>
        <v>1.053578096401848</v>
      </c>
      <c r="AT7" s="5">
        <f t="shared" si="16"/>
        <v>0.78517475197426423</v>
      </c>
      <c r="AU7" s="5">
        <f t="shared" si="17"/>
        <v>0.55822220468250972</v>
      </c>
      <c r="AV7" s="5"/>
      <c r="AW7" s="5" t="s">
        <v>36</v>
      </c>
      <c r="AX7" s="4">
        <f t="shared" si="18"/>
        <v>9.7569914978485623E-3</v>
      </c>
      <c r="AY7" s="4">
        <f t="shared" si="5"/>
        <v>3.0592092028442153E-2</v>
      </c>
      <c r="AZ7" s="4">
        <f t="shared" si="5"/>
        <v>4.1381230705294612E-2</v>
      </c>
      <c r="BA7" s="5"/>
      <c r="BB7" s="5" t="s">
        <v>36</v>
      </c>
      <c r="BC7" s="2">
        <f t="shared" si="6"/>
        <v>2.724343807719511E-2</v>
      </c>
      <c r="BE7" s="1">
        <f t="shared" si="19"/>
        <v>-2.2318740940094384E-2</v>
      </c>
      <c r="BF7" s="1">
        <f t="shared" si="20"/>
        <v>-6.4650550735608728E-2</v>
      </c>
      <c r="BG7" s="1">
        <f t="shared" si="21"/>
        <v>-0.1138495261732501</v>
      </c>
      <c r="BH7" s="1"/>
      <c r="BI7" s="2">
        <f t="shared" si="22"/>
        <v>2.9373193688616288</v>
      </c>
      <c r="BK7" s="1">
        <f t="shared" si="23"/>
        <v>-1.7759484168588773E-4</v>
      </c>
      <c r="BL7" s="1">
        <f t="shared" si="24"/>
        <v>-2.1834900738377096E-3</v>
      </c>
      <c r="BM7" s="1">
        <f t="shared" si="25"/>
        <v>-6.8659901225858744E-3</v>
      </c>
      <c r="BN7" s="1"/>
      <c r="BO7" s="1">
        <f t="shared" si="26"/>
        <v>-8.2177031562811025E-3</v>
      </c>
      <c r="BP7" s="1">
        <f t="shared" si="7"/>
        <v>-1.5701410395892922E-2</v>
      </c>
      <c r="BQ7" s="1">
        <f t="shared" si="8"/>
        <v>-2.0651020035396567E-2</v>
      </c>
      <c r="BR7" s="1"/>
      <c r="BS7" s="7">
        <f t="shared" si="27"/>
        <v>3.4238295237054725E-2</v>
      </c>
      <c r="BT7" s="7">
        <f t="shared" si="9"/>
        <v>1.3446318165410813</v>
      </c>
    </row>
    <row r="8" spans="2:72" x14ac:dyDescent="0.3">
      <c r="B8">
        <v>5</v>
      </c>
      <c r="C8" s="2">
        <v>0.48313549229430519</v>
      </c>
      <c r="D8" s="2">
        <v>0.26733604833460317</v>
      </c>
      <c r="E8" s="2"/>
      <c r="J8" s="5"/>
      <c r="K8" s="5"/>
      <c r="L8" s="5"/>
      <c r="M8" s="5">
        <v>0.89171867201468169</v>
      </c>
      <c r="O8" s="5"/>
      <c r="P8" s="5"/>
      <c r="Q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>
        <f t="shared" si="10"/>
        <v>-1.116042987199845</v>
      </c>
      <c r="AG8" s="5">
        <f t="shared" si="11"/>
        <v>1.9248195480091428</v>
      </c>
      <c r="AH8" s="5">
        <f t="shared" si="0"/>
        <v>-1.0532353732015851</v>
      </c>
      <c r="AI8" s="5">
        <f t="shared" si="1"/>
        <v>1.2404392642725586</v>
      </c>
      <c r="AJ8" s="5">
        <f t="shared" si="2"/>
        <v>-1.3865988628846559</v>
      </c>
      <c r="AK8" s="5">
        <f t="shared" si="3"/>
        <v>1.1094446005886032</v>
      </c>
      <c r="AL8" s="5"/>
      <c r="AM8" s="5" t="s">
        <v>37</v>
      </c>
      <c r="AN8" s="5">
        <f t="shared" si="12"/>
        <v>0.80877656080929783</v>
      </c>
      <c r="AO8" s="5">
        <f t="shared" si="13"/>
        <v>0.18720389107097346</v>
      </c>
      <c r="AP8" s="5">
        <f t="shared" si="14"/>
        <v>-0.27715426229605278</v>
      </c>
      <c r="AQ8" s="5"/>
      <c r="AR8" s="5" t="s">
        <v>37</v>
      </c>
      <c r="AS8" s="5">
        <f t="shared" si="15"/>
        <v>2.245159489600828</v>
      </c>
      <c r="AT8" s="5">
        <f t="shared" si="16"/>
        <v>1.2058731267498806</v>
      </c>
      <c r="AU8" s="5">
        <f t="shared" si="17"/>
        <v>0.75793756690244396</v>
      </c>
      <c r="AV8" s="5"/>
      <c r="AW8" s="5" t="s">
        <v>37</v>
      </c>
      <c r="AX8" s="4">
        <f t="shared" si="18"/>
        <v>2.0792005952061925E-2</v>
      </c>
      <c r="AY8" s="4">
        <f t="shared" si="5"/>
        <v>4.6983402835356056E-2</v>
      </c>
      <c r="AZ8" s="4">
        <f t="shared" si="5"/>
        <v>5.6186208741084168E-2</v>
      </c>
      <c r="BA8" s="5"/>
      <c r="BB8" s="5" t="s">
        <v>37</v>
      </c>
      <c r="BC8" s="2">
        <f t="shared" si="6"/>
        <v>4.1320539176167383E-2</v>
      </c>
      <c r="BE8" s="1">
        <f t="shared" si="19"/>
        <v>-4.7030903397673615E-2</v>
      </c>
      <c r="BF8" s="1">
        <f t="shared" si="20"/>
        <v>-9.7611598671539415E-2</v>
      </c>
      <c r="BG8" s="1">
        <f t="shared" si="21"/>
        <v>-0.1521941446356721</v>
      </c>
      <c r="BH8" s="1"/>
      <c r="BI8" s="2">
        <f t="shared" si="22"/>
        <v>3.4707272048248572</v>
      </c>
      <c r="BK8" s="1">
        <f t="shared" si="23"/>
        <v>-3.7845200605152613E-4</v>
      </c>
      <c r="BL8" s="1">
        <f t="shared" si="24"/>
        <v>-3.3534089015795419E-3</v>
      </c>
      <c r="BM8" s="1">
        <f t="shared" si="25"/>
        <v>-9.3224379185144271E-3</v>
      </c>
      <c r="BN8" s="1"/>
      <c r="BO8" s="1">
        <f t="shared" si="26"/>
        <v>-1.7511805045166872E-2</v>
      </c>
      <c r="BP8" s="1">
        <f t="shared" si="7"/>
        <v>-2.4114260934741668E-2</v>
      </c>
      <c r="BQ8" s="1">
        <f t="shared" si="8"/>
        <v>-2.8039343022165011E-2</v>
      </c>
      <c r="BR8" s="1"/>
      <c r="BS8" s="7">
        <f t="shared" si="27"/>
        <v>3.1937253397271902E-2</v>
      </c>
      <c r="BT8" s="7">
        <f t="shared" si="9"/>
        <v>1.3857107074526962</v>
      </c>
    </row>
    <row r="9" spans="2:72" x14ac:dyDescent="0.3">
      <c r="B9">
        <v>6</v>
      </c>
      <c r="C9" s="2">
        <v>0.483599036845554</v>
      </c>
      <c r="D9" s="2">
        <v>0.42156593187020813</v>
      </c>
      <c r="E9" s="2"/>
      <c r="J9" s="5"/>
      <c r="K9" s="5"/>
      <c r="L9" s="5"/>
      <c r="M9" s="5">
        <v>-1.3087114182938655</v>
      </c>
      <c r="O9" s="5"/>
      <c r="P9" s="5"/>
      <c r="Q9" s="5"/>
      <c r="R9" s="8" t="s">
        <v>26</v>
      </c>
      <c r="S9" s="8"/>
      <c r="T9" s="8"/>
      <c r="V9" s="8" t="s">
        <v>25</v>
      </c>
      <c r="W9" s="8"/>
      <c r="X9" s="5"/>
      <c r="Y9" s="5"/>
      <c r="Z9" s="5"/>
      <c r="AA9" s="5"/>
      <c r="AB9" s="5"/>
      <c r="AC9" s="5"/>
      <c r="AD9" s="5"/>
      <c r="AE9" s="5"/>
      <c r="AF9" s="5">
        <f t="shared" si="10"/>
        <v>-1.1171137751132298</v>
      </c>
      <c r="AG9" s="5">
        <f t="shared" si="11"/>
        <v>3.0352747094654986</v>
      </c>
      <c r="AH9" s="5">
        <f t="shared" si="0"/>
        <v>-1.0542459003233076</v>
      </c>
      <c r="AI9" s="5">
        <f t="shared" si="1"/>
        <v>1.9560659238777656</v>
      </c>
      <c r="AJ9" s="5">
        <f t="shared" si="2"/>
        <v>-1.3879292357467401</v>
      </c>
      <c r="AK9" s="5">
        <f t="shared" si="3"/>
        <v>1.7494986172613638</v>
      </c>
      <c r="AL9" s="5"/>
      <c r="AM9" s="5" t="s">
        <v>38</v>
      </c>
      <c r="AN9" s="5">
        <f t="shared" si="12"/>
        <v>1.9181609343522688</v>
      </c>
      <c r="AO9" s="5">
        <f t="shared" si="13"/>
        <v>0.90182002355445801</v>
      </c>
      <c r="AP9" s="5">
        <f t="shared" si="14"/>
        <v>0.3615693815146237</v>
      </c>
      <c r="AQ9" s="5"/>
      <c r="AR9" s="5" t="s">
        <v>38</v>
      </c>
      <c r="AS9" s="5">
        <f t="shared" si="15"/>
        <v>6.8084258066122709</v>
      </c>
      <c r="AT9" s="5">
        <f t="shared" si="16"/>
        <v>2.4640837229265227</v>
      </c>
      <c r="AU9" s="5">
        <f t="shared" si="17"/>
        <v>1.4355806212869766</v>
      </c>
      <c r="AV9" s="5"/>
      <c r="AW9" s="5" t="s">
        <v>38</v>
      </c>
      <c r="AX9" s="4">
        <f t="shared" si="18"/>
        <v>6.3051569632775972E-2</v>
      </c>
      <c r="AY9" s="4">
        <f t="shared" si="5"/>
        <v>9.6005985709567657E-2</v>
      </c>
      <c r="AZ9" s="4">
        <f t="shared" si="5"/>
        <v>0.10642015381547554</v>
      </c>
      <c r="BA9" s="5"/>
      <c r="BB9" s="5" t="s">
        <v>38</v>
      </c>
      <c r="BC9" s="2">
        <f t="shared" si="6"/>
        <v>8.8492569719273051E-2</v>
      </c>
      <c r="BE9" s="1">
        <f t="shared" si="19"/>
        <v>-0.1364657198511203</v>
      </c>
      <c r="BF9" s="1">
        <f t="shared" si="20"/>
        <v>-0.1891996633901542</v>
      </c>
      <c r="BG9" s="1">
        <f t="shared" si="21"/>
        <v>-0.2729223764240406</v>
      </c>
      <c r="BH9" s="1"/>
      <c r="BI9" s="2">
        <f t="shared" si="22"/>
        <v>3.2711951405637438</v>
      </c>
      <c r="BK9" s="1">
        <f t="shared" si="23"/>
        <v>-1.1476522788247462E-3</v>
      </c>
      <c r="BL9" s="1">
        <f t="shared" si="24"/>
        <v>-6.8523629123157072E-3</v>
      </c>
      <c r="BM9" s="1">
        <f t="shared" si="25"/>
        <v>-1.7657273901417244E-2</v>
      </c>
      <c r="BN9" s="1"/>
      <c r="BO9" s="1">
        <f t="shared" si="26"/>
        <v>-5.3104390107749047E-2</v>
      </c>
      <c r="BP9" s="1">
        <f t="shared" si="7"/>
        <v>-4.9275132301728898E-2</v>
      </c>
      <c r="BQ9" s="1">
        <f t="shared" si="8"/>
        <v>-5.3108249589400976E-2</v>
      </c>
      <c r="BR9" s="1"/>
      <c r="BS9" s="7">
        <f t="shared" si="27"/>
        <v>2.9309874235339258E-2</v>
      </c>
      <c r="BT9" s="7">
        <f t="shared" si="9"/>
        <v>1.4441449812778371</v>
      </c>
    </row>
    <row r="10" spans="2:72" x14ac:dyDescent="0.3">
      <c r="B10">
        <v>7</v>
      </c>
      <c r="C10" s="2">
        <v>0.56765890545143383</v>
      </c>
      <c r="D10" s="2">
        <v>0.50757495111523787</v>
      </c>
      <c r="E10" s="2"/>
      <c r="F10">
        <v>1</v>
      </c>
      <c r="G10">
        <v>0.9</v>
      </c>
      <c r="H10" s="2">
        <v>0.4</v>
      </c>
      <c r="J10" s="5"/>
      <c r="K10" s="5"/>
      <c r="L10" s="5"/>
      <c r="M10" s="5">
        <v>-2.6195935569125957</v>
      </c>
      <c r="O10" s="5"/>
      <c r="P10" s="5"/>
      <c r="Q10" s="5"/>
      <c r="R10" s="5">
        <v>0</v>
      </c>
      <c r="S10" s="5">
        <v>0.2</v>
      </c>
      <c r="T10" s="5">
        <v>0.3</v>
      </c>
      <c r="U10" s="5"/>
      <c r="V10" s="5">
        <v>0.5</v>
      </c>
      <c r="W10" s="5">
        <v>0</v>
      </c>
      <c r="X10" s="5"/>
      <c r="Y10" s="5"/>
      <c r="Z10" s="5"/>
      <c r="AA10" s="5"/>
      <c r="AB10" s="5"/>
      <c r="AC10" s="5"/>
      <c r="AD10" s="5"/>
      <c r="AE10" s="5"/>
      <c r="AF10" s="5">
        <f t="shared" si="10"/>
        <v>-1.3112920715928122</v>
      </c>
      <c r="AG10" s="5">
        <f t="shared" si="11"/>
        <v>3.6545396480297128</v>
      </c>
      <c r="AH10" s="5">
        <f t="shared" si="0"/>
        <v>-1.2374964138841256</v>
      </c>
      <c r="AI10" s="5">
        <f t="shared" si="1"/>
        <v>2.3551477731747035</v>
      </c>
      <c r="AJ10" s="5">
        <f t="shared" si="2"/>
        <v>-1.6291810586456152</v>
      </c>
      <c r="AK10" s="5">
        <f t="shared" si="3"/>
        <v>2.1064360471282373</v>
      </c>
      <c r="AL10" s="5"/>
      <c r="AM10" s="5" t="s">
        <v>39</v>
      </c>
      <c r="AN10" s="5">
        <f t="shared" si="12"/>
        <v>2.3432475764369007</v>
      </c>
      <c r="AO10" s="5">
        <f t="shared" si="13"/>
        <v>1.1176513592905779</v>
      </c>
      <c r="AP10" s="5">
        <f t="shared" si="14"/>
        <v>0.47725498848262204</v>
      </c>
      <c r="AQ10" s="5"/>
      <c r="AR10" s="5" t="s">
        <v>39</v>
      </c>
      <c r="AS10" s="5">
        <f t="shared" si="15"/>
        <v>10.415005225456412</v>
      </c>
      <c r="AT10" s="5">
        <f t="shared" si="16"/>
        <v>3.0576644083702051</v>
      </c>
      <c r="AU10" s="5">
        <f t="shared" si="17"/>
        <v>1.6116443424102378</v>
      </c>
      <c r="AV10" s="5"/>
      <c r="AW10" s="5" t="s">
        <v>39</v>
      </c>
      <c r="AX10" s="4">
        <f t="shared" si="18"/>
        <v>9.6451433246261931E-2</v>
      </c>
      <c r="AY10" s="4">
        <f t="shared" si="5"/>
        <v>0.11913316206074266</v>
      </c>
      <c r="AZ10" s="4">
        <f t="shared" si="5"/>
        <v>0.11947182643172</v>
      </c>
      <c r="BA10" s="5"/>
      <c r="BB10" s="5" t="s">
        <v>39</v>
      </c>
      <c r="BC10" s="2">
        <f t="shared" si="6"/>
        <v>0.11168547391290819</v>
      </c>
      <c r="BE10" s="1">
        <f t="shared" si="19"/>
        <v>-0.20131316036601882</v>
      </c>
      <c r="BF10" s="1">
        <f t="shared" si="20"/>
        <v>-0.2287701848327702</v>
      </c>
      <c r="BG10" s="1">
        <f t="shared" si="21"/>
        <v>-0.30191914717666435</v>
      </c>
      <c r="BH10" s="1"/>
      <c r="BI10" s="2">
        <f t="shared" si="22"/>
        <v>3.7205172620174221</v>
      </c>
      <c r="BK10" s="1">
        <f t="shared" si="23"/>
        <v>-1.7555900321860381E-3</v>
      </c>
      <c r="BL10" s="1">
        <f t="shared" si="24"/>
        <v>-8.5030496306916763E-3</v>
      </c>
      <c r="BM10" s="1">
        <f t="shared" si="25"/>
        <v>-1.9822812570495382E-2</v>
      </c>
      <c r="BN10" s="1"/>
      <c r="BO10" s="1">
        <f t="shared" si="26"/>
        <v>-8.1235004416106621E-2</v>
      </c>
      <c r="BP10" s="1">
        <f t="shared" si="7"/>
        <v>-6.1145170050385597E-2</v>
      </c>
      <c r="BQ10" s="1">
        <f t="shared" si="8"/>
        <v>-5.9621597503411075E-2</v>
      </c>
      <c r="BR10" s="1"/>
      <c r="BS10" s="7">
        <f t="shared" si="27"/>
        <v>2.7227771756204479E-2</v>
      </c>
      <c r="BT10" s="7">
        <f t="shared" si="9"/>
        <v>1.4865511224870944</v>
      </c>
    </row>
    <row r="11" spans="2:72" x14ac:dyDescent="0.3">
      <c r="B11">
        <v>8</v>
      </c>
      <c r="C11" s="2">
        <v>0.72975993313060983</v>
      </c>
      <c r="D11" s="2">
        <v>0.64</v>
      </c>
      <c r="E11" s="2"/>
      <c r="F11">
        <v>0.5</v>
      </c>
      <c r="G11">
        <v>1.4</v>
      </c>
      <c r="H11" s="2">
        <v>0.2</v>
      </c>
      <c r="J11" s="5"/>
      <c r="K11" s="5"/>
      <c r="L11" s="5"/>
      <c r="M11" s="5">
        <v>-0.25954809252987993</v>
      </c>
      <c r="O11" s="5"/>
      <c r="P11" s="5"/>
      <c r="Q11" s="11"/>
      <c r="R11" s="5">
        <v>0.2</v>
      </c>
      <c r="S11" s="5">
        <v>0.2</v>
      </c>
      <c r="T11" s="5">
        <v>0.1</v>
      </c>
      <c r="U11" s="5"/>
      <c r="V11" s="5">
        <v>0</v>
      </c>
      <c r="W11" s="5">
        <v>3</v>
      </c>
      <c r="X11" s="5"/>
      <c r="Y11" s="5"/>
      <c r="Z11" s="5"/>
      <c r="AA11" s="5"/>
      <c r="AB11" s="5"/>
      <c r="AC11" s="5"/>
      <c r="AD11" s="5"/>
      <c r="AE11" s="5"/>
      <c r="AF11" s="5">
        <f t="shared" si="10"/>
        <v>-1.6857454455317087</v>
      </c>
      <c r="AG11" s="5">
        <f t="shared" si="11"/>
        <v>4.6080000000000005</v>
      </c>
      <c r="AH11" s="5">
        <f t="shared" si="0"/>
        <v>-1.5908766542247292</v>
      </c>
      <c r="AI11" s="5">
        <f t="shared" si="1"/>
        <v>2.9695999999999998</v>
      </c>
      <c r="AJ11" s="5">
        <f t="shared" si="2"/>
        <v>-2.0944110080848501</v>
      </c>
      <c r="AK11" s="5">
        <f t="shared" si="3"/>
        <v>2.6560000000000001</v>
      </c>
      <c r="AL11" s="5"/>
      <c r="AM11" s="5" t="s">
        <v>40</v>
      </c>
      <c r="AN11" s="5">
        <f t="shared" si="12"/>
        <v>2.9222545544682919</v>
      </c>
      <c r="AO11" s="5">
        <f t="shared" si="13"/>
        <v>1.3787233457752706</v>
      </c>
      <c r="AP11" s="5">
        <f t="shared" si="14"/>
        <v>0.56158899191514999</v>
      </c>
      <c r="AQ11" s="5"/>
      <c r="AR11" s="5" t="s">
        <v>40</v>
      </c>
      <c r="AS11" s="5">
        <f t="shared" si="15"/>
        <v>18.583136960499779</v>
      </c>
      <c r="AT11" s="5">
        <f t="shared" si="16"/>
        <v>3.9698302903998783</v>
      </c>
      <c r="AU11" s="5">
        <f t="shared" si="17"/>
        <v>1.7534565160486293</v>
      </c>
      <c r="AV11" s="5"/>
      <c r="AW11" s="5" t="s">
        <v>40</v>
      </c>
      <c r="AX11" s="4">
        <f t="shared" si="18"/>
        <v>0.17209498749658489</v>
      </c>
      <c r="AY11" s="4">
        <f t="shared" si="5"/>
        <v>0.1546731008299041</v>
      </c>
      <c r="AZ11" s="4">
        <f t="shared" si="5"/>
        <v>0.12998441841556491</v>
      </c>
      <c r="BA11" s="5"/>
      <c r="BB11" s="5" t="s">
        <v>40</v>
      </c>
      <c r="BC11" s="2">
        <f t="shared" si="6"/>
        <v>0.15225083558068461</v>
      </c>
      <c r="BE11" s="1">
        <f t="shared" si="19"/>
        <v>-0.32912487941056229</v>
      </c>
      <c r="BF11" s="1">
        <f t="shared" si="20"/>
        <v>-0.28503354530685476</v>
      </c>
      <c r="BG11" s="1">
        <f t="shared" si="21"/>
        <v>-0.3245639071341816</v>
      </c>
      <c r="BH11" s="1"/>
      <c r="BI11" s="2">
        <f t="shared" si="22"/>
        <v>4.4994297962798235</v>
      </c>
      <c r="BK11" s="1">
        <f t="shared" si="23"/>
        <v>-3.1324391402954557E-3</v>
      </c>
      <c r="BL11" s="1">
        <f t="shared" si="24"/>
        <v>-1.1039688950915888E-2</v>
      </c>
      <c r="BM11" s="1">
        <f t="shared" si="25"/>
        <v>-2.1567065979435668E-2</v>
      </c>
      <c r="BN11" s="1"/>
      <c r="BO11" s="1">
        <f t="shared" si="26"/>
        <v>-0.14494483491583263</v>
      </c>
      <c r="BP11" s="1">
        <f t="shared" si="7"/>
        <v>-7.9386065885188234E-2</v>
      </c>
      <c r="BQ11" s="1">
        <f t="shared" si="8"/>
        <v>-6.4867834601297913E-2</v>
      </c>
      <c r="BR11" s="1"/>
      <c r="BS11" s="7">
        <f t="shared" si="27"/>
        <v>2.3729853881605367E-2</v>
      </c>
      <c r="BT11" s="7">
        <f t="shared" si="9"/>
        <v>1.561198287434963</v>
      </c>
    </row>
    <row r="12" spans="2:72" x14ac:dyDescent="0.3">
      <c r="B12">
        <v>9</v>
      </c>
      <c r="C12" s="2">
        <v>0.76530109252611211</v>
      </c>
      <c r="D12" s="2">
        <v>0.69811436342997824</v>
      </c>
      <c r="E12" s="2"/>
      <c r="F12" s="2">
        <v>0.3</v>
      </c>
      <c r="G12" s="2">
        <v>1.8</v>
      </c>
      <c r="H12" s="2">
        <v>0.3</v>
      </c>
      <c r="J12" s="5"/>
      <c r="K12" s="5"/>
      <c r="L12" s="5"/>
      <c r="M12" s="5">
        <v>0.87852996221874224</v>
      </c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>
        <f t="shared" si="10"/>
        <v>-1.767845523735319</v>
      </c>
      <c r="AG12" s="5">
        <f t="shared" si="11"/>
        <v>5.0264234166958435</v>
      </c>
      <c r="AH12" s="5">
        <f t="shared" si="0"/>
        <v>-1.6683563817069242</v>
      </c>
      <c r="AI12" s="5">
        <f t="shared" si="1"/>
        <v>3.239250646315099</v>
      </c>
      <c r="AJ12" s="5">
        <f t="shared" si="2"/>
        <v>-2.1964141355499418</v>
      </c>
      <c r="AK12" s="5">
        <f t="shared" si="3"/>
        <v>2.8971746082344101</v>
      </c>
      <c r="AL12" s="5"/>
      <c r="AM12" s="5" t="s">
        <v>41</v>
      </c>
      <c r="AN12" s="5">
        <f t="shared" si="12"/>
        <v>3.2585778929605245</v>
      </c>
      <c r="AO12" s="5">
        <f t="shared" si="13"/>
        <v>1.5708942646081747</v>
      </c>
      <c r="AP12" s="5">
        <f t="shared" si="14"/>
        <v>0.70076047268446828</v>
      </c>
      <c r="AQ12" s="5"/>
      <c r="AR12" s="5" t="s">
        <v>41</v>
      </c>
      <c r="AS12" s="5">
        <f t="shared" si="15"/>
        <v>26.01251824103197</v>
      </c>
      <c r="AT12" s="5">
        <f t="shared" si="16"/>
        <v>4.8109485316722251</v>
      </c>
      <c r="AU12" s="5">
        <f t="shared" si="17"/>
        <v>2.0152846938408442</v>
      </c>
      <c r="AV12" s="5"/>
      <c r="AW12" s="5" t="s">
        <v>41</v>
      </c>
      <c r="AX12" s="4">
        <f t="shared" si="18"/>
        <v>0.24089711069560388</v>
      </c>
      <c r="AY12" s="4">
        <f t="shared" si="5"/>
        <v>0.18744487116396658</v>
      </c>
      <c r="AZ12" s="4">
        <f t="shared" si="5"/>
        <v>0.14939384380115817</v>
      </c>
      <c r="BA12" s="5"/>
      <c r="BB12" s="5" t="s">
        <v>41</v>
      </c>
      <c r="BC12" s="2">
        <f t="shared" si="6"/>
        <v>0.1925786085535762</v>
      </c>
      <c r="BE12" s="1">
        <f t="shared" si="19"/>
        <v>-0.42241975026200301</v>
      </c>
      <c r="BF12" s="1">
        <f t="shared" si="20"/>
        <v>-0.33203425533547332</v>
      </c>
      <c r="BG12" s="1">
        <f t="shared" si="21"/>
        <v>-0.36470617768580843</v>
      </c>
      <c r="BH12" s="1"/>
      <c r="BI12" s="2">
        <f t="shared" si="22"/>
        <v>4.4475059686607983</v>
      </c>
      <c r="BK12" s="1">
        <f t="shared" si="23"/>
        <v>-4.3847618649669922E-3</v>
      </c>
      <c r="BL12" s="1">
        <f t="shared" si="24"/>
        <v>-1.3378752103575945E-2</v>
      </c>
      <c r="BM12" s="1">
        <f t="shared" si="25"/>
        <v>-2.4787485495994414E-2</v>
      </c>
      <c r="BN12" s="1"/>
      <c r="BO12" s="1">
        <f t="shared" si="26"/>
        <v>-0.20289255631090514</v>
      </c>
      <c r="BP12" s="1">
        <f t="shared" si="7"/>
        <v>-9.6206197536749138E-2</v>
      </c>
      <c r="BQ12" s="1">
        <f t="shared" si="8"/>
        <v>-7.4553975532387629E-2</v>
      </c>
      <c r="BR12" s="1"/>
      <c r="BS12" s="7">
        <f t="shared" si="27"/>
        <v>2.233632474177517E-2</v>
      </c>
      <c r="BT12" s="7">
        <f t="shared" si="9"/>
        <v>1.5947091127065063</v>
      </c>
    </row>
    <row r="13" spans="2:72" x14ac:dyDescent="0.3">
      <c r="B13">
        <v>10</v>
      </c>
      <c r="C13" s="2">
        <v>0.82190450604301335</v>
      </c>
      <c r="D13" s="2">
        <v>0.7738363589612739</v>
      </c>
      <c r="E13" s="2"/>
      <c r="J13" s="5"/>
      <c r="K13" s="5"/>
      <c r="L13" s="5"/>
      <c r="M13" s="5">
        <v>1.8835482617559793</v>
      </c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>
        <f t="shared" si="10"/>
        <v>-1.898599408959361</v>
      </c>
      <c r="AG13" s="5">
        <f t="shared" si="11"/>
        <v>5.571621784521172</v>
      </c>
      <c r="AH13" s="5">
        <f t="shared" si="0"/>
        <v>-1.7917518231737688</v>
      </c>
      <c r="AI13" s="5">
        <f t="shared" si="1"/>
        <v>3.5906007055803104</v>
      </c>
      <c r="AJ13" s="5">
        <f t="shared" si="2"/>
        <v>-2.3588659323434484</v>
      </c>
      <c r="AK13" s="5">
        <f t="shared" si="3"/>
        <v>3.2114208896892871</v>
      </c>
      <c r="AL13" s="5"/>
      <c r="AM13" s="5" t="s">
        <v>42</v>
      </c>
      <c r="AN13" s="5">
        <f t="shared" si="12"/>
        <v>3.673022375561811</v>
      </c>
      <c r="AO13" s="5">
        <f t="shared" si="13"/>
        <v>1.7988488824065416</v>
      </c>
      <c r="AP13" s="5">
        <f t="shared" si="14"/>
        <v>0.85255495734583864</v>
      </c>
      <c r="AQ13" s="5"/>
      <c r="AR13" s="5" t="s">
        <v>42</v>
      </c>
      <c r="AS13" s="5">
        <f t="shared" si="15"/>
        <v>39.370719320335901</v>
      </c>
      <c r="AT13" s="5">
        <f t="shared" si="16"/>
        <v>6.0426876153533149</v>
      </c>
      <c r="AU13" s="5">
        <f t="shared" si="17"/>
        <v>2.3456321927262813</v>
      </c>
      <c r="AV13" s="5"/>
      <c r="AW13" s="5" t="s">
        <v>42</v>
      </c>
      <c r="AX13" s="4">
        <f t="shared" si="18"/>
        <v>0.36460493530057575</v>
      </c>
      <c r="AY13" s="4">
        <f t="shared" si="5"/>
        <v>0.23543606714709467</v>
      </c>
      <c r="AZ13" s="4">
        <f t="shared" si="5"/>
        <v>0.17388263330044057</v>
      </c>
      <c r="BA13" s="5"/>
      <c r="BB13" s="5" t="s">
        <v>42</v>
      </c>
      <c r="BC13" s="2">
        <f t="shared" si="6"/>
        <v>0.2579745452493703</v>
      </c>
      <c r="BE13" s="1">
        <f t="shared" si="19"/>
        <v>-0.53515348761113946</v>
      </c>
      <c r="BF13" s="1">
        <f t="shared" si="20"/>
        <v>-0.39241291744481938</v>
      </c>
      <c r="BG13" s="1">
        <f t="shared" si="21"/>
        <v>-0.41226821920303242</v>
      </c>
      <c r="BH13" s="1"/>
      <c r="BI13" s="2">
        <f t="shared" si="22"/>
        <v>4.2687006734188655</v>
      </c>
      <c r="BK13" s="1">
        <f t="shared" si="23"/>
        <v>-6.6364673759198257E-3</v>
      </c>
      <c r="BL13" s="1">
        <f t="shared" si="24"/>
        <v>-1.68040915659225E-2</v>
      </c>
      <c r="BM13" s="1">
        <f t="shared" si="25"/>
        <v>-2.8850675109991196E-2</v>
      </c>
      <c r="BN13" s="1"/>
      <c r="BO13" s="1">
        <f>$Y$4*AX13*AX$13</f>
        <v>-0.30708391293319054</v>
      </c>
      <c r="BP13" s="1">
        <f>$AA$4*AY13*AY$13</f>
        <v>-0.12083770893584696</v>
      </c>
      <c r="BQ13" s="1">
        <f>$AC$4*AZ13*AZ$13</f>
        <v>-8.6774938369232044E-2</v>
      </c>
      <c r="BR13" s="1"/>
      <c r="BS13" s="7">
        <f t="shared" si="27"/>
        <v>2.0490946979097723E-2</v>
      </c>
      <c r="BT13" s="7"/>
    </row>
    <row r="14" spans="2:72" x14ac:dyDescent="0.3">
      <c r="R14" s="8" t="s">
        <v>26</v>
      </c>
      <c r="S14" s="8"/>
      <c r="T14" s="8"/>
      <c r="V14" s="8" t="s">
        <v>25</v>
      </c>
      <c r="W14" s="8"/>
      <c r="BC14" s="2"/>
    </row>
    <row r="15" spans="2:72" x14ac:dyDescent="0.3">
      <c r="R15" s="5">
        <v>0</v>
      </c>
      <c r="S15" s="5">
        <v>0</v>
      </c>
      <c r="T15" s="5">
        <v>0</v>
      </c>
      <c r="U15" s="5"/>
      <c r="V15" s="5">
        <v>0</v>
      </c>
      <c r="W15" s="5">
        <v>0</v>
      </c>
    </row>
    <row r="16" spans="2:72" x14ac:dyDescent="0.3">
      <c r="R16" s="5">
        <v>0</v>
      </c>
      <c r="S16" s="5">
        <v>0</v>
      </c>
      <c r="T16" s="5">
        <v>0</v>
      </c>
      <c r="U16" s="5"/>
      <c r="V16" s="5">
        <v>0</v>
      </c>
      <c r="W16" s="5">
        <v>0</v>
      </c>
      <c r="AQ16" t="s">
        <v>44</v>
      </c>
      <c r="AS16" s="3">
        <f>1+SUM(AS4:AS13)</f>
        <v>107.98186066208669</v>
      </c>
      <c r="AT16" s="3">
        <f t="shared" ref="AT16:AU16" si="28">1+SUM(AT4:AT13)</f>
        <v>25.665938479927089</v>
      </c>
      <c r="AU16" s="3">
        <f t="shared" si="28"/>
        <v>13.489743904863776</v>
      </c>
      <c r="AV16" s="3"/>
      <c r="AW16" s="3"/>
      <c r="AX16" s="3">
        <f>SUM(AX4:AX13)</f>
        <v>0.99073918532364114</v>
      </c>
      <c r="AY16" s="3">
        <f t="shared" ref="AY16:AZ16" si="29">SUM(AY4:AY13)</f>
        <v>0.96103785564739486</v>
      </c>
      <c r="AZ16" s="3">
        <f t="shared" si="29"/>
        <v>0.92586960827036568</v>
      </c>
      <c r="BC16" s="2">
        <f>SUM(BC4:BC13)</f>
        <v>0.95921554974713374</v>
      </c>
    </row>
    <row r="18" spans="34:72" x14ac:dyDescent="0.3">
      <c r="BN18" s="1">
        <v>8.153024276510186E-2</v>
      </c>
      <c r="BO18" s="1">
        <v>0.6870222323577525</v>
      </c>
      <c r="BS18" s="12">
        <f>BS5-BS13</f>
        <v>1.6100082369114414E-2</v>
      </c>
      <c r="BT18" s="12">
        <f>BT5-BT13</f>
        <v>1.3155385296968161</v>
      </c>
    </row>
    <row r="22" spans="34:72" x14ac:dyDescent="0.3">
      <c r="AX22" s="1">
        <f>AX$4*AX5</f>
        <v>5.9791208369022419E-5</v>
      </c>
      <c r="AY22" s="1">
        <f t="shared" ref="AY22:BA22" si="30">AY$4*AY5</f>
        <v>9.9085081000163818E-4</v>
      </c>
      <c r="AZ22" s="1">
        <f t="shared" si="30"/>
        <v>2.897660616988268E-3</v>
      </c>
      <c r="BA22" s="2"/>
      <c r="BB22" s="1">
        <f>SUM(AX22:AZ22)</f>
        <v>3.9483026353589286E-3</v>
      </c>
    </row>
    <row r="23" spans="34:72" x14ac:dyDescent="0.3">
      <c r="AH23" s="2"/>
      <c r="AK23" s="2"/>
      <c r="AN23" s="9"/>
      <c r="AS23" s="2"/>
      <c r="AT23" s="2"/>
      <c r="AU23" s="2"/>
      <c r="AW23" s="10"/>
      <c r="AX23" s="1">
        <f t="shared" ref="AX23:AZ23" si="31">AX$4*AX6</f>
        <v>6.0061623060063734E-5</v>
      </c>
      <c r="AY23" s="1">
        <f t="shared" si="31"/>
        <v>9.0903745167984415E-4</v>
      </c>
      <c r="AZ23" s="1">
        <f t="shared" si="31"/>
        <v>2.3827304376129992E-3</v>
      </c>
      <c r="BB23" s="1">
        <f t="shared" ref="BB23:BB30" si="32">SUM(AX23:AZ23)</f>
        <v>3.3518295123529072E-3</v>
      </c>
    </row>
    <row r="24" spans="34:72" x14ac:dyDescent="0.3">
      <c r="AH24" s="2"/>
      <c r="AK24" s="2"/>
      <c r="AN24" s="9"/>
      <c r="AS24" s="2"/>
      <c r="AT24" s="2"/>
      <c r="AU24" s="2"/>
      <c r="AW24" s="10"/>
      <c r="AX24" s="1">
        <f t="shared" ref="AX24:AZ24" si="33">AX$4*AX7</f>
        <v>7.6880883846704642E-5</v>
      </c>
      <c r="AY24" s="1">
        <f t="shared" si="33"/>
        <v>1.001600951301702E-3</v>
      </c>
      <c r="AZ24" s="1">
        <f t="shared" si="33"/>
        <v>2.39233105316581E-3</v>
      </c>
      <c r="BB24" s="1">
        <f t="shared" si="32"/>
        <v>3.4708128883142167E-3</v>
      </c>
    </row>
    <row r="25" spans="34:72" x14ac:dyDescent="0.3">
      <c r="AH25" s="2"/>
      <c r="AK25" s="2"/>
      <c r="AN25" s="9"/>
      <c r="AS25" s="2"/>
      <c r="AT25" s="2"/>
      <c r="AU25" s="2"/>
      <c r="AW25" s="10"/>
      <c r="AX25" s="1">
        <f t="shared" ref="AX25:AZ25" si="34">AX$4*AX8</f>
        <v>1.6383203725174291E-4</v>
      </c>
      <c r="AY25" s="1">
        <f t="shared" si="34"/>
        <v>1.5382609640273131E-3</v>
      </c>
      <c r="AZ25" s="1">
        <f t="shared" si="34"/>
        <v>3.2482362085416122E-3</v>
      </c>
      <c r="BB25" s="1">
        <f t="shared" si="32"/>
        <v>4.9503292098206685E-3</v>
      </c>
    </row>
    <row r="26" spans="34:72" x14ac:dyDescent="0.3">
      <c r="AH26" s="2"/>
      <c r="AK26" s="2"/>
      <c r="AN26" s="9"/>
      <c r="AS26" s="2"/>
      <c r="AT26" s="2"/>
      <c r="AU26" s="2"/>
      <c r="AW26" s="10"/>
      <c r="AX26" s="1">
        <f t="shared" ref="AX26:AZ26" si="35">AX$4*AX9</f>
        <v>4.9681916832240095E-4</v>
      </c>
      <c r="AY26" s="1">
        <f t="shared" si="35"/>
        <v>3.1432857395943615E-3</v>
      </c>
      <c r="AZ26" s="1">
        <f t="shared" si="35"/>
        <v>6.1523602443962523E-3</v>
      </c>
      <c r="BB26" s="1">
        <f t="shared" si="32"/>
        <v>9.7924651523130148E-3</v>
      </c>
    </row>
    <row r="27" spans="34:72" x14ac:dyDescent="0.3">
      <c r="AH27" s="2"/>
      <c r="AK27" s="2"/>
      <c r="AN27" s="9"/>
      <c r="AS27" s="2"/>
      <c r="AT27" s="2"/>
      <c r="AU27" s="2"/>
      <c r="AW27" s="10"/>
      <c r="AX27" s="1">
        <f t="shared" ref="AX27:AZ27" si="36">AX$4*AX10</f>
        <v>7.599956849290208E-4</v>
      </c>
      <c r="AY27" s="1">
        <f t="shared" si="36"/>
        <v>3.9004814819686598E-3</v>
      </c>
      <c r="AZ27" s="1">
        <f t="shared" si="36"/>
        <v>6.9069033346673804E-3</v>
      </c>
      <c r="BB27" s="1">
        <f t="shared" si="32"/>
        <v>1.1567380501565061E-2</v>
      </c>
    </row>
    <row r="28" spans="34:72" x14ac:dyDescent="0.3">
      <c r="AH28" s="2"/>
      <c r="AK28" s="2"/>
      <c r="AN28" s="9"/>
      <c r="AS28" s="2"/>
      <c r="AT28" s="2"/>
      <c r="AU28" s="2"/>
      <c r="AW28" s="10"/>
      <c r="AX28" s="1">
        <f t="shared" ref="AX28:AZ28" si="37">AX$4*AX11</f>
        <v>1.3560342598681627E-3</v>
      </c>
      <c r="AY28" s="1">
        <f t="shared" si="37"/>
        <v>5.0640775004201326E-3</v>
      </c>
      <c r="AZ28" s="1">
        <f t="shared" si="37"/>
        <v>7.5146571356918702E-3</v>
      </c>
      <c r="BB28" s="1">
        <f t="shared" si="32"/>
        <v>1.3934768895980165E-2</v>
      </c>
    </row>
    <row r="29" spans="34:72" x14ac:dyDescent="0.3">
      <c r="AH29" s="2"/>
      <c r="AK29" s="2"/>
      <c r="AN29" s="9"/>
      <c r="AS29" s="2"/>
      <c r="AT29" s="2"/>
      <c r="AU29" s="2"/>
      <c r="AW29" s="10"/>
      <c r="AX29" s="1">
        <f t="shared" ref="AX29:AZ29" si="38">AX$4*AX12</f>
        <v>1.8981653095095203E-3</v>
      </c>
      <c r="AY29" s="1">
        <f t="shared" si="38"/>
        <v>6.1370422493467651E-3</v>
      </c>
      <c r="AZ29" s="1">
        <f t="shared" si="38"/>
        <v>8.6367545282210502E-3</v>
      </c>
      <c r="BB29" s="1">
        <f t="shared" si="32"/>
        <v>1.6671962087077337E-2</v>
      </c>
    </row>
    <row r="30" spans="34:72" x14ac:dyDescent="0.3">
      <c r="AH30" s="2"/>
      <c r="AK30" s="2"/>
      <c r="AN30" s="9"/>
      <c r="AS30" s="2"/>
      <c r="AT30" s="2"/>
      <c r="AU30" s="2"/>
      <c r="AW30" s="10"/>
      <c r="AX30" s="1">
        <f t="shared" ref="AX30:AZ30" si="39">AX$4*AX13</f>
        <v>2.8729295999652921E-3</v>
      </c>
      <c r="AY30" s="1">
        <f t="shared" si="39"/>
        <v>7.7082988834506899E-3</v>
      </c>
      <c r="AZ30" s="1">
        <f t="shared" si="39"/>
        <v>1.0052500038324457E-2</v>
      </c>
      <c r="BB30" s="1">
        <f t="shared" si="32"/>
        <v>2.063372852174044E-2</v>
      </c>
    </row>
    <row r="31" spans="34:72" x14ac:dyDescent="0.3">
      <c r="AH31" s="2"/>
      <c r="AK31" s="2"/>
      <c r="AN31" s="9"/>
      <c r="AS31" s="2"/>
      <c r="AT31" s="2"/>
      <c r="AU31" s="2"/>
      <c r="AW31" s="10"/>
      <c r="AX31" s="2"/>
      <c r="AY31" s="2"/>
      <c r="AZ31" s="2"/>
    </row>
    <row r="32" spans="34:72" x14ac:dyDescent="0.3">
      <c r="AH32" s="2"/>
      <c r="AK32" s="2"/>
      <c r="AN32" s="9"/>
      <c r="AS32" s="2"/>
      <c r="AT32" s="2"/>
      <c r="AU32" s="2"/>
      <c r="AW32" s="10"/>
      <c r="AX32" s="2"/>
      <c r="AY32" s="2"/>
      <c r="AZ32" s="2"/>
    </row>
    <row r="33" spans="34:52" x14ac:dyDescent="0.3">
      <c r="AH33" s="2"/>
      <c r="AK33" s="2"/>
      <c r="AX33" s="2"/>
      <c r="AY33" s="2"/>
      <c r="AZ33" s="2"/>
    </row>
    <row r="34" spans="34:52" x14ac:dyDescent="0.3">
      <c r="AH34" s="2"/>
      <c r="AK34" s="2"/>
      <c r="AX34" s="2"/>
      <c r="AY34" s="2"/>
      <c r="AZ34" s="2"/>
    </row>
    <row r="35" spans="34:52" x14ac:dyDescent="0.3">
      <c r="AH35" s="2"/>
      <c r="AK35" s="2"/>
      <c r="AX35" s="2"/>
      <c r="AY35" s="2"/>
      <c r="AZ35" s="2"/>
    </row>
    <row r="36" spans="34:52" x14ac:dyDescent="0.3">
      <c r="AX36" s="2"/>
      <c r="AY36" s="2"/>
      <c r="AZ36" s="2"/>
    </row>
  </sheetData>
  <sortState ref="D4:D13">
    <sortCondition ref="D4"/>
  </sortState>
  <mergeCells count="20">
    <mergeCell ref="R9:T9"/>
    <mergeCell ref="V9:W9"/>
    <mergeCell ref="R14:T14"/>
    <mergeCell ref="V14:W14"/>
    <mergeCell ref="Y2:Z2"/>
    <mergeCell ref="R3:T3"/>
    <mergeCell ref="AA2:AB2"/>
    <mergeCell ref="AC2:AD2"/>
    <mergeCell ref="V3:W3"/>
    <mergeCell ref="BO1:BQ1"/>
    <mergeCell ref="AN1:AP1"/>
    <mergeCell ref="AH2:AI2"/>
    <mergeCell ref="AJ2:AK2"/>
    <mergeCell ref="AF1:AK1"/>
    <mergeCell ref="AF2:AG2"/>
    <mergeCell ref="Y1:AD1"/>
    <mergeCell ref="AS1:AU1"/>
    <mergeCell ref="AX1:AZ1"/>
    <mergeCell ref="BE1:BG1"/>
    <mergeCell ref="BK1:BM1"/>
  </mergeCells>
  <phoneticPr fontId="1" type="noConversion"/>
  <pageMargins left="0.7" right="0.7" top="0.75" bottom="0.75" header="0.3" footer="0.3"/>
  <pageSetup paperSize="9" orientation="portrait" r:id="rId1"/>
  <ignoredErrors>
    <ignoredError sqref="AG4 AH4:AK13 AF5:AG13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D9" sqref="D9"/>
    </sheetView>
  </sheetViews>
  <sheetFormatPr defaultRowHeight="16.5" x14ac:dyDescent="0.3"/>
  <cols>
    <col min="1" max="1" width="11.625" bestFit="1" customWidth="1"/>
    <col min="3" max="3" width="13" bestFit="1" customWidth="1"/>
    <col min="4" max="4" width="23.125" bestFit="1" customWidth="1"/>
  </cols>
  <sheetData>
    <row r="1" spans="1:5" x14ac:dyDescent="0.3">
      <c r="A1" t="s">
        <v>13</v>
      </c>
      <c r="B1" t="s">
        <v>15</v>
      </c>
      <c r="C1" t="s">
        <v>16</v>
      </c>
      <c r="D1" t="s">
        <v>17</v>
      </c>
      <c r="E1" t="s">
        <v>18</v>
      </c>
    </row>
    <row r="2" spans="1:5" x14ac:dyDescent="0.3">
      <c r="A2" t="s">
        <v>14</v>
      </c>
      <c r="B2" t="s">
        <v>11</v>
      </c>
      <c r="C2" t="s">
        <v>12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2018-08-19T23:53:27Z</dcterms:created>
  <dcterms:modified xsi:type="dcterms:W3CDTF">2018-08-22T09:04:27Z</dcterms:modified>
</cp:coreProperties>
</file>